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yan\Desktop\"/>
    </mc:Choice>
  </mc:AlternateContent>
  <bookViews>
    <workbookView xWindow="0" yWindow="0" windowWidth="21600" windowHeight="9735" firstSheet="11" activeTab="15"/>
  </bookViews>
  <sheets>
    <sheet name="دارایی ها" sheetId="17" state="hidden" r:id="rId1"/>
    <sheet name=" سهام" sheetId="1" r:id="rId2"/>
    <sheet name="اوراق تبعی" sheetId="9" r:id="rId3"/>
    <sheet name="اوراق" sheetId="3" r:id="rId4"/>
    <sheet name="تعدیل قیمت" sheetId="4" r:id="rId5"/>
    <sheet name="گواهی سپرده" sheetId="10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درآمد ناشی از فروش" sheetId="14" r:id="rId13"/>
    <sheet name="درآمد ناشی از تغییر قیمت " sheetId="16" r:id="rId14"/>
    <sheet name="درآمد سود سهام" sheetId="12" r:id="rId15"/>
    <sheet name="سود اوراق بهادار و سپرده بانکی" sheetId="13" r:id="rId16"/>
  </sheets>
  <definedNames>
    <definedName name="_xlnm.Print_Area" localSheetId="1">' سهام'!$A$1:$Y$39</definedName>
    <definedName name="_xlnm.Print_Area" localSheetId="3">اوراق!$A$1:$AI$12</definedName>
    <definedName name="_xlnm.Print_Area" localSheetId="2">'اوراق تبعی'!$A$1:$T$9</definedName>
    <definedName name="_xlnm.Print_Area" localSheetId="4">'تعدیل قیمت'!$A$1:$P$9</definedName>
    <definedName name="_xlnm.Print_Area" localSheetId="9">'درآمد سرمایه گذاری در اوراق بها'!$A$1:$Q$23</definedName>
    <definedName name="_xlnm.Print_Area" localSheetId="13">'درآمد ناشی از تغییر قیمت '!$A$1:$Q$36</definedName>
    <definedName name="_xlnm.Print_Area" localSheetId="12">'درآمد ناشی از فروش'!$A$1:$Q$49</definedName>
    <definedName name="_xlnm.Print_Area" localSheetId="6">سپرده!$A$1:$U$15</definedName>
    <definedName name="_xlnm.Print_Area" localSheetId="5">'گواهی سپرده'!$A$1:$AF$17</definedName>
    <definedName name="_xlnm.Print_Titles" localSheetId="8">'درآمد سرمایه گذاری در سهام '!$1:$10</definedName>
    <definedName name="_xlnm.Print_Titles" localSheetId="13">'درآمد ناشی از تغییر قیمت '!$1:$6</definedName>
    <definedName name="_xlnm.Print_Titles" localSheetId="12">'درآمد ناشی از فروش'!$1:$6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6" l="1"/>
  <c r="O23" i="6"/>
  <c r="E23" i="6"/>
  <c r="M23" i="6"/>
  <c r="K23" i="6"/>
  <c r="I23" i="6"/>
  <c r="G23" i="6"/>
  <c r="U55" i="5"/>
  <c r="S55" i="5"/>
  <c r="Q55" i="5"/>
  <c r="O55" i="5"/>
  <c r="M55" i="5"/>
  <c r="K55" i="5"/>
  <c r="I55" i="5"/>
  <c r="G55" i="5"/>
  <c r="E55" i="5"/>
  <c r="C55" i="5"/>
  <c r="Q49" i="14"/>
  <c r="O49" i="14"/>
  <c r="M49" i="14"/>
  <c r="I49" i="14"/>
  <c r="G49" i="14"/>
  <c r="E49" i="14"/>
  <c r="E36" i="16"/>
  <c r="G36" i="16"/>
  <c r="I36" i="16"/>
  <c r="M36" i="16"/>
  <c r="O36" i="16"/>
  <c r="Q36" i="16"/>
  <c r="S26" i="12"/>
  <c r="Q26" i="12"/>
  <c r="O26" i="12"/>
  <c r="M26" i="12"/>
  <c r="K26" i="12"/>
  <c r="I26" i="12"/>
  <c r="K9" i="13"/>
  <c r="AG12" i="3"/>
  <c r="E38" i="1"/>
  <c r="G38" i="1"/>
  <c r="K38" i="1"/>
  <c r="O38" i="1"/>
  <c r="Y38" i="1"/>
  <c r="W38" i="1"/>
  <c r="U38" i="1"/>
  <c r="S38" i="1"/>
  <c r="E11" i="8" l="1"/>
  <c r="C23" i="6" l="1"/>
  <c r="AE12" i="3"/>
  <c r="K9" i="7" l="1"/>
  <c r="G9" i="13" l="1"/>
  <c r="E9" i="13"/>
  <c r="M9" i="13"/>
  <c r="E7" i="11" l="1"/>
  <c r="C11" i="8"/>
  <c r="E9" i="11"/>
  <c r="G9" i="7"/>
  <c r="E6" i="11" l="1"/>
  <c r="I9" i="13"/>
  <c r="E10" i="7" s="1"/>
  <c r="O9" i="13"/>
  <c r="E10" i="11" l="1"/>
  <c r="E8" i="11"/>
  <c r="I10" i="7"/>
  <c r="I12" i="11"/>
  <c r="I15" i="11"/>
  <c r="I9" i="11" l="1"/>
  <c r="I8" i="11"/>
  <c r="I7" i="11"/>
  <c r="I6" i="11"/>
  <c r="G9" i="11" l="1"/>
  <c r="G8" i="11"/>
  <c r="G7" i="11"/>
  <c r="G6" i="11"/>
  <c r="I10" i="11"/>
  <c r="AI12" i="3"/>
  <c r="G10" i="11" l="1"/>
</calcChain>
</file>

<file path=xl/comments1.xml><?xml version="1.0" encoding="utf-8"?>
<comments xmlns="http://schemas.openxmlformats.org/spreadsheetml/2006/main">
  <authors>
    <author>Ali Akbar Iranshahi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<sst xmlns="http://schemas.openxmlformats.org/spreadsheetml/2006/main" count="571" uniqueCount="214">
  <si>
    <t>درصد به کل</t>
  </si>
  <si>
    <t>خالص ارزش</t>
  </si>
  <si>
    <t>فروش</t>
  </si>
  <si>
    <t>بهای تمام شده</t>
  </si>
  <si>
    <t xml:space="preserve"> دارایی‌ها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</si>
  <si>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</si>
  <si>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</si>
  <si>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</si>
  <si>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</si>
  <si>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</si>
  <si>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</si>
  <si>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</si>
  <si>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</si>
  <si>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</si>
  <si>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</si>
  <si>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</si>
  <si>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</si>
  <si>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</si>
  <si>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</si>
  <si>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</si>
  <si>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</si>
  <si>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</si>
  <si>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</si>
  <si>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</si>
  <si>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</si>
  <si>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</si>
  <si>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</si>
  <si>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</si>
  <si>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</si>
  <si>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</si>
  <si>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</si>
  <si>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</si>
  <si>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</si>
  <si>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</si>
  <si>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</si>
  <si>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</si>
  <si>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</si>
  <si>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</si>
  <si>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</si>
  <si>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</si>
  <si>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</si>
  <si>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</si>
  <si>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</si>
  <si>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</si>
  <si>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2-1-سرمایه‌گذاری در اوراق بهادار با درآمد ثابت یا علی‌الحساب</t>
  </si>
  <si>
    <t>2- درآمد حاصل از سرمایه گذاری ها</t>
  </si>
  <si>
    <t>3-2-درآمد حاصل از سرمایه­گذاری در سپرده بانکی و گواهی سپرده:</t>
  </si>
  <si>
    <t>4-2-سایر درآمدها:</t>
  </si>
  <si>
    <t>سایر درآمدها</t>
  </si>
  <si>
    <t>1/01/31×13</t>
  </si>
  <si>
    <t>1/02/31×13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</si>
  <si>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</si>
  <si>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</si>
  <si>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</si>
  <si>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</si>
  <si>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</si>
  <si>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</si>
  <si>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</si>
  <si>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</si>
  <si>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</si>
  <si>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</si>
  <si>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</si>
  <si>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</si>
  <si>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</si>
  <si>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</si>
  <si>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4-1- سرمایه‌گذاری در گواهی سپرده‌ بانکی</t>
  </si>
  <si>
    <t>گواهی سپرده بانکی نزد بانک .....</t>
  </si>
  <si>
    <t>نرخ شکست</t>
  </si>
  <si>
    <t>گواهی سپرده  بانکی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</si>
  <si>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</si>
  <si>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</si>
  <si>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</si>
  <si>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</si>
  <si>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</si>
  <si>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</si>
  <si>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</si>
  <si>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</si>
  <si>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</si>
  <si>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</si>
  <si>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</si>
  <si>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</si>
  <si>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</si>
  <si>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</si>
  <si>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</si>
  <si>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</si>
  <si>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</si>
  <si>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</si>
  <si>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</si>
  <si>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</si>
  <si>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</si>
  <si>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</si>
  <si>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>اطلاعات آماری مرتبط با اوراق اختیار فروش تبعی خریداری شده توسط صندوق سرمایه گذاری: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</si>
  <si>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</si>
  <si>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</si>
  <si>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</si>
  <si>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</si>
  <si>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</si>
  <si>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</si>
  <si>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</si>
  <si>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</si>
  <si>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درصد از کل دارایی ها</t>
  </si>
  <si>
    <t>صندوق سرمایه گذاری مشترک صنعت و معدن</t>
  </si>
  <si>
    <t>برای ماه منتهی به 1396/09/30</t>
  </si>
  <si>
    <t>مس‌ شهیدباهنر</t>
  </si>
  <si>
    <t>ملی‌ صنایع‌ مس‌ ایران‌</t>
  </si>
  <si>
    <t>فولاد مبارکه اصفهان</t>
  </si>
  <si>
    <t>پالایش نفت اصفهان</t>
  </si>
  <si>
    <t>پالایش نفت تهران</t>
  </si>
  <si>
    <t>شرکت ارتباطات سیار ایران</t>
  </si>
  <si>
    <t>-</t>
  </si>
  <si>
    <t>سپرده بانکی نزد بانک سامان</t>
  </si>
  <si>
    <t>کوتاه مدت</t>
  </si>
  <si>
    <t>سود سپرده بانک سامان</t>
  </si>
  <si>
    <t>3-سود(زیان) حاصل از فروش اوراق بهادار</t>
  </si>
  <si>
    <t>5-درآمد سود سهام</t>
  </si>
  <si>
    <t>6-سود اوراق بهادار با درآمد ثابت و سپرده بانکی</t>
  </si>
  <si>
    <t>یادداشت 6</t>
  </si>
  <si>
    <t>یادداشت 4</t>
  </si>
  <si>
    <t>یادداشت 5</t>
  </si>
  <si>
    <t>یادداشت 3</t>
  </si>
  <si>
    <t xml:space="preserve">صورت وضعیت دارایی ها </t>
  </si>
  <si>
    <t>مورد ندارد</t>
  </si>
  <si>
    <t>صورت وضعیت پرتفوی</t>
  </si>
  <si>
    <t>صندوق سرمایه گذاری مشترک کوثر</t>
  </si>
  <si>
    <t>فولاد آلیاژی ایران</t>
  </si>
  <si>
    <t>سرمایه‌ گذاری‌ آتیه‌ دماوند</t>
  </si>
  <si>
    <t>گلوکوزان‌</t>
  </si>
  <si>
    <t>معدنی‌وصنعتی‌چادرملو</t>
  </si>
  <si>
    <t>معدنی و صنعتی گل گهر</t>
  </si>
  <si>
    <t>لیزینگ‌صنعت‌ومعدن‌</t>
  </si>
  <si>
    <t>پتروشیمی زاگرس</t>
  </si>
  <si>
    <t>کنتورسازی‌ایران‌</t>
  </si>
  <si>
    <t>کارخانجات‌ قند قزوین‌</t>
  </si>
  <si>
    <t>پتروشیمی مبین</t>
  </si>
  <si>
    <t>ح . حمل‌ونقل‌توکا</t>
  </si>
  <si>
    <t>1396/10/26</t>
  </si>
  <si>
    <t>1396/10/20</t>
  </si>
  <si>
    <t>1398/08/20</t>
  </si>
  <si>
    <t>اوراق مشارکت دولت-باشرایط خاص</t>
  </si>
  <si>
    <t>4-سود(زیان) حاصل از تغییر قیمت</t>
  </si>
  <si>
    <t>اسنادخزانه-م4بودجه96-980820</t>
  </si>
  <si>
    <t>مشارکت دولت-باشرایط خاص140010</t>
  </si>
  <si>
    <t>1391/11/28</t>
  </si>
  <si>
    <t>کالسیمین‌</t>
  </si>
  <si>
    <t>1398/07/22</t>
  </si>
  <si>
    <t>اسنادخزانه-م6بودجه96-980722</t>
  </si>
  <si>
    <t>ح . معدنی و صنعتی گل گهر</t>
  </si>
  <si>
    <t>1396/11/28</t>
  </si>
  <si>
    <t>درآمد سود اوراق</t>
  </si>
  <si>
    <t>1-2-درآمد حاصل از سرمایه گذاری در سهام و حق تقدم سهام:</t>
  </si>
  <si>
    <t>2-2-درآمد حاصل از سرمایه گذاری در اوراق بهادار با درآمد ثابت:</t>
  </si>
  <si>
    <t>بانک  پاسارگاد</t>
  </si>
  <si>
    <t>داده گسترعصرنوين-هاي وب</t>
  </si>
  <si>
    <t>گروه  صنايع كاغذ پارس</t>
  </si>
  <si>
    <t>اسنادخزانه-م3بودجه96-970710</t>
  </si>
  <si>
    <t>1396/11/04</t>
  </si>
  <si>
    <t>1400/10/26</t>
  </si>
  <si>
    <t>1397/01/29</t>
  </si>
  <si>
    <t>1396/12/27</t>
  </si>
  <si>
    <t>سرمایه‌ گذاری‌ صنعت‌ بیمه‌</t>
  </si>
  <si>
    <t>توسعه‌ صنایع‌ بهشهر(هلدینگ</t>
  </si>
  <si>
    <t>گروه پتروشيمي س. ايرانيان</t>
  </si>
  <si>
    <t>توليدي چدن سازان</t>
  </si>
  <si>
    <t>مشاركت دولت-باشرايط خاص140010</t>
  </si>
  <si>
    <t>ح . ملی‌ صنایع‌ مس‌ ایران‌</t>
  </si>
  <si>
    <t>سرمايه گذاري شفادارو</t>
  </si>
  <si>
    <t>فولاد کاوه جنوب کیش</t>
  </si>
  <si>
    <t>شیر پگاه آذربایجان شرقی</t>
  </si>
  <si>
    <t>ح . صنایع‌ بهشهر(هلدینگ</t>
  </si>
  <si>
    <t>شير و گوشت زاگرس شهركرد</t>
  </si>
  <si>
    <t>تامين سرمايه اميد</t>
  </si>
  <si>
    <t>صنایع‌شیمیایی‌ایران‌</t>
  </si>
  <si>
    <t>باما</t>
  </si>
  <si>
    <t>مديريت صنعت شوينده ت.ص.بهشهر</t>
  </si>
  <si>
    <t>نفت سپاهان</t>
  </si>
  <si>
    <t>اسناد خزانه اسلامي960822</t>
  </si>
  <si>
    <t>اسناد خزانه اسلامي961020</t>
  </si>
  <si>
    <t>اسناد خزانه اسلامي960922</t>
  </si>
  <si>
    <t>اسناد خزانه اسلامي960703</t>
  </si>
  <si>
    <t>اسناد خزانه اسلامی960724</t>
  </si>
  <si>
    <t>اسناد خزانه اسلامي961227</t>
  </si>
  <si>
    <t>اسناد خزانه اسلامي971228</t>
  </si>
  <si>
    <t>فروش به قیمت اسمی در سررسید</t>
  </si>
  <si>
    <t>1397/02/25</t>
  </si>
  <si>
    <t>1397/02/09</t>
  </si>
  <si>
    <t>شرکت آهن و فولاد ارفع</t>
  </si>
  <si>
    <t>پتروشیمی فناوران</t>
  </si>
  <si>
    <t>پرداخت الكترونيك سامان كيش</t>
  </si>
  <si>
    <t>توسعه معدنی و صنعتی صبانور</t>
  </si>
  <si>
    <t>شرکت پتروشیمی خراسان</t>
  </si>
  <si>
    <t/>
  </si>
  <si>
    <t>1397/03/07</t>
  </si>
  <si>
    <t>1397/03/23</t>
  </si>
  <si>
    <t>1397/03/06</t>
  </si>
  <si>
    <t>اسنادخزانه-م1بودجه96-970508</t>
  </si>
  <si>
    <t>معین برای سایر درآمدهای تنزیل سود بانک</t>
  </si>
  <si>
    <t>تعدیل کارمزد کارگزار</t>
  </si>
  <si>
    <t>1397/03/31</t>
  </si>
  <si>
    <t>از ابتدای سال مالی تا خرداد ماه1397</t>
  </si>
  <si>
    <t>پتروشيمي پارس</t>
  </si>
  <si>
    <t>سرمایه گذاری گروه توسعه ملی</t>
  </si>
  <si>
    <t>8.63 %</t>
  </si>
  <si>
    <t>1397/04/17</t>
  </si>
  <si>
    <t>1397/04/24</t>
  </si>
  <si>
    <t>1397/04/07</t>
  </si>
  <si>
    <t>1397/04/30</t>
  </si>
  <si>
    <t>1397/04/27</t>
  </si>
  <si>
    <t>1397/04/31</t>
  </si>
  <si>
    <t>اسنادخزانه-م2بودجه96-970612</t>
  </si>
  <si>
    <t>فراورده‌ های‌ نسوزایران‌</t>
  </si>
  <si>
    <t>برای ماه منتهی به 1397/04/31</t>
  </si>
  <si>
    <t>طی تیر ماه 1397</t>
  </si>
  <si>
    <t>از ابتدای سال مالی تا تیر ماه1397</t>
  </si>
  <si>
    <t>از ابتدای سال مالی تا اخر تیر ماه1397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</si>
</sst>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-;[Black]\(#,##0\)"/>
  </numFmts>
  <fonts count="24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2"/>
      <color rgb="FF0062AC"/>
      <name val="B Nazanin"/>
      <charset val="178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b/>
      <sz val="14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5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7" fillId="0" borderId="2" xfId="0" applyNumberFormat="1" applyFont="1" applyBorder="1" applyAlignment="1">
      <alignment horizontal="center" vertical="center" readingOrder="2"/>
    </xf>
    <xf numFmtId="0" fontId="17" fillId="0" borderId="2" xfId="0" applyFont="1" applyBorder="1" applyAlignment="1">
      <alignment horizontal="center" vertical="center" wrapText="1" readingOrder="2"/>
    </xf>
    <xf numFmtId="3" fontId="17" fillId="0" borderId="0" xfId="0" applyNumberFormat="1" applyFont="1" applyAlignment="1">
      <alignment vertical="center" wrapText="1"/>
    </xf>
    <xf numFmtId="3" fontId="17" fillId="0" borderId="0" xfId="0" applyNumberFormat="1" applyFont="1"/>
    <xf numFmtId="164" fontId="17" fillId="0" borderId="0" xfId="0" applyNumberFormat="1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 wrapText="1" readingOrder="2"/>
    </xf>
    <xf numFmtId="10" fontId="6" fillId="0" borderId="0" xfId="1" applyNumberFormat="1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17" fillId="0" borderId="0" xfId="0" applyFont="1" applyAlignment="1">
      <alignment vertical="center" wrapText="1"/>
    </xf>
    <xf numFmtId="0" fontId="17" fillId="0" borderId="0" xfId="0" applyFont="1"/>
    <xf numFmtId="3" fontId="6" fillId="0" borderId="0" xfId="0" applyNumberFormat="1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2"/>
    </xf>
    <xf numFmtId="3" fontId="17" fillId="0" borderId="0" xfId="0" applyNumberFormat="1" applyFont="1" applyAlignment="1">
      <alignment horizontal="center" vertical="center" readingOrder="2"/>
    </xf>
    <xf numFmtId="0" fontId="17" fillId="0" borderId="2" xfId="0" applyFont="1" applyBorder="1" applyAlignment="1">
      <alignment horizontal="center" vertical="center" readingOrder="2"/>
    </xf>
    <xf numFmtId="0" fontId="17" fillId="0" borderId="0" xfId="0" applyFont="1" applyBorder="1" applyAlignment="1">
      <alignment horizontal="center" vertical="center" readingOrder="2"/>
    </xf>
    <xf numFmtId="3" fontId="20" fillId="0" borderId="0" xfId="0" applyNumberFormat="1" applyFont="1" applyAlignment="1">
      <alignment vertical="center" readingOrder="2"/>
    </xf>
    <xf numFmtId="3" fontId="17" fillId="0" borderId="0" xfId="0" applyNumberFormat="1" applyFont="1" applyBorder="1" applyAlignment="1">
      <alignment horizontal="center" vertical="center" readingOrder="2"/>
    </xf>
    <xf numFmtId="10" fontId="17" fillId="0" borderId="0" xfId="1" applyNumberFormat="1" applyFont="1" applyAlignment="1">
      <alignment horizontal="center" vertical="center" readingOrder="2"/>
    </xf>
    <xf numFmtId="9" fontId="17" fillId="0" borderId="2" xfId="1" applyFont="1" applyBorder="1" applyAlignment="1">
      <alignment horizontal="center" vertical="center" readingOrder="2"/>
    </xf>
    <xf numFmtId="3" fontId="0" fillId="0" borderId="0" xfId="0" applyNumberFormat="1"/>
    <xf numFmtId="0" fontId="21" fillId="0" borderId="0" xfId="0" applyFont="1"/>
    <xf numFmtId="0" fontId="21" fillId="0" borderId="1" xfId="0" applyFont="1" applyBorder="1"/>
    <xf numFmtId="0" fontId="22" fillId="0" borderId="0" xfId="0" applyFont="1" applyAlignment="1">
      <alignment horizontal="center" vertical="center" wrapText="1" readingOrder="2"/>
    </xf>
    <xf numFmtId="0" fontId="22" fillId="0" borderId="0" xfId="0" applyFont="1" applyBorder="1" applyAlignment="1">
      <alignment vertical="center" wrapText="1" readingOrder="2"/>
    </xf>
    <xf numFmtId="0" fontId="22" fillId="0" borderId="1" xfId="0" applyFont="1" applyBorder="1" applyAlignment="1">
      <alignment vertical="center" wrapText="1" readingOrder="2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 wrapText="1" readingOrder="2"/>
    </xf>
    <xf numFmtId="0" fontId="21" fillId="0" borderId="0" xfId="0" applyFont="1" applyBorder="1" applyAlignment="1">
      <alignment vertical="center" wrapText="1" readingOrder="2"/>
    </xf>
    <xf numFmtId="0" fontId="21" fillId="0" borderId="0" xfId="0" applyFont="1" applyBorder="1" applyAlignment="1">
      <alignment horizontal="center"/>
    </xf>
    <xf numFmtId="0" fontId="21" fillId="0" borderId="1" xfId="0" applyFont="1" applyBorder="1" applyAlignment="1">
      <alignment vertical="center" wrapText="1" readingOrder="2"/>
    </xf>
    <xf numFmtId="0" fontId="21" fillId="0" borderId="0" xfId="0" applyFont="1" applyBorder="1"/>
    <xf numFmtId="1" fontId="21" fillId="0" borderId="0" xfId="0" applyNumberFormat="1" applyFont="1" applyAlignment="1">
      <alignment horizontal="center" vertical="center" readingOrder="2"/>
    </xf>
    <xf numFmtId="0" fontId="21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right" vertical="center" wrapText="1" readingOrder="2"/>
    </xf>
    <xf numFmtId="10" fontId="21" fillId="0" borderId="5" xfId="0" applyNumberFormat="1" applyFont="1" applyBorder="1" applyAlignment="1">
      <alignment horizontal="center" vertical="center" wrapText="1" readingOrder="2"/>
    </xf>
    <xf numFmtId="0" fontId="17" fillId="0" borderId="0" xfId="0" applyFont="1" applyAlignment="1"/>
    <xf numFmtId="0" fontId="17" fillId="0" borderId="1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vertical="center" wrapText="1" readingOrder="2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vertical="center" wrapText="1" readingOrder="2"/>
    </xf>
    <xf numFmtId="0" fontId="11" fillId="0" borderId="0" xfId="0" applyFont="1" applyBorder="1" applyAlignment="1">
      <alignment horizontal="center" wrapText="1"/>
    </xf>
    <xf numFmtId="0" fontId="17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wrapText="1" readingOrder="2"/>
    </xf>
    <xf numFmtId="0" fontId="11" fillId="0" borderId="0" xfId="0" applyFont="1"/>
    <xf numFmtId="0" fontId="11" fillId="0" borderId="0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/>
    <xf numFmtId="0" fontId="17" fillId="0" borderId="0" xfId="0" applyFont="1" applyAlignment="1">
      <alignment horizontal="right" vertical="center" wrapText="1" readingOrder="2"/>
    </xf>
    <xf numFmtId="0" fontId="17" fillId="0" borderId="3" xfId="0" applyFont="1" applyBorder="1" applyAlignment="1">
      <alignment vertical="center" readingOrder="2"/>
    </xf>
    <xf numFmtId="0" fontId="17" fillId="0" borderId="0" xfId="0" applyFont="1" applyBorder="1"/>
    <xf numFmtId="0" fontId="17" fillId="0" borderId="1" xfId="0" applyFont="1" applyBorder="1" applyAlignment="1">
      <alignment vertical="center" readingOrder="2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4" xfId="0" applyFont="1" applyBorder="1"/>
    <xf numFmtId="0" fontId="11" fillId="0" borderId="0" xfId="0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3" fontId="17" fillId="0" borderId="0" xfId="0" applyNumberFormat="1" applyFont="1" applyBorder="1" applyAlignment="1">
      <alignment horizontal="center" vertical="center" wrapText="1" readingOrder="2"/>
    </xf>
    <xf numFmtId="10" fontId="6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 readingOrder="2"/>
    </xf>
    <xf numFmtId="9" fontId="6" fillId="0" borderId="6" xfId="1" applyFont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Border="1" applyAlignment="1"/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" fontId="6" fillId="0" borderId="0" xfId="0" applyNumberFormat="1" applyFont="1" applyAlignment="1">
      <alignment horizontal="center" vertical="center" wrapText="1" readingOrder="2"/>
    </xf>
    <xf numFmtId="0" fontId="7" fillId="0" borderId="0" xfId="0" applyFont="1" applyAlignment="1">
      <alignment readingOrder="2"/>
    </xf>
    <xf numFmtId="10" fontId="2" fillId="0" borderId="0" xfId="1" applyNumberFormat="1" applyFont="1"/>
    <xf numFmtId="0" fontId="17" fillId="0" borderId="0" xfId="0" applyFont="1" applyBorder="1" applyAlignment="1">
      <alignment horizontal="center" vertical="center" readingOrder="2"/>
    </xf>
    <xf numFmtId="0" fontId="17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Border="1" applyAlignment="1">
      <alignment horizontal="center" vertical="center" readingOrder="2"/>
    </xf>
    <xf numFmtId="0" fontId="18" fillId="0" borderId="0" xfId="2" applyFont="1" applyAlignment="1">
      <alignment horizontal="center" vertical="center"/>
    </xf>
    <xf numFmtId="3" fontId="17" fillId="0" borderId="6" xfId="0" applyNumberFormat="1" applyFont="1" applyBorder="1" applyAlignment="1">
      <alignment horizontal="center" vertical="center" readingOrder="2"/>
    </xf>
    <xf numFmtId="3" fontId="17" fillId="0" borderId="6" xfId="0" applyNumberFormat="1" applyFont="1" applyBorder="1" applyAlignment="1">
      <alignment horizontal="center" vertical="center" wrapText="1" readingOrder="2"/>
    </xf>
    <xf numFmtId="3" fontId="17" fillId="0" borderId="6" xfId="0" applyNumberFormat="1" applyFont="1" applyBorder="1" applyAlignment="1">
      <alignment horizontal="center"/>
    </xf>
    <xf numFmtId="0" fontId="10" fillId="0" borderId="0" xfId="0" applyFont="1"/>
    <xf numFmtId="3" fontId="17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10" fontId="17" fillId="0" borderId="6" xfId="1" applyNumberFormat="1" applyFont="1" applyBorder="1" applyAlignment="1">
      <alignment horizontal="center" vertical="center" wrapText="1" readingOrder="2"/>
    </xf>
    <xf numFmtId="10" fontId="17" fillId="0" borderId="6" xfId="0" applyNumberFormat="1" applyFont="1" applyBorder="1" applyAlignment="1">
      <alignment horizontal="center"/>
    </xf>
    <xf numFmtId="3" fontId="2" fillId="0" borderId="0" xfId="0" applyNumberFormat="1" applyFont="1"/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right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 wrapText="1" readingOrder="2"/>
    </xf>
    <xf numFmtId="10" fontId="17" fillId="0" borderId="0" xfId="1" applyNumberFormat="1" applyFont="1" applyBorder="1" applyAlignment="1">
      <alignment horizontal="center" vertical="center" wrapText="1" readingOrder="2"/>
    </xf>
    <xf numFmtId="10" fontId="17" fillId="0" borderId="0" xfId="0" applyNumberFormat="1" applyFont="1" applyAlignment="1">
      <alignment horizontal="center" vertical="center" readingOrder="2"/>
    </xf>
    <xf numFmtId="0" fontId="17" fillId="0" borderId="0" xfId="0" applyFont="1" applyBorder="1" applyAlignment="1">
      <alignment vertical="center"/>
    </xf>
    <xf numFmtId="0" fontId="18" fillId="0" borderId="0" xfId="0" applyFont="1"/>
    <xf numFmtId="3" fontId="18" fillId="0" borderId="0" xfId="0" applyNumberFormat="1" applyFont="1"/>
    <xf numFmtId="0" fontId="17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 readingOrder="2"/>
    </xf>
    <xf numFmtId="0" fontId="17" fillId="0" borderId="7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readingOrder="2"/>
    </xf>
    <xf numFmtId="0" fontId="17" fillId="0" borderId="7" xfId="0" applyFont="1" applyBorder="1" applyAlignment="1">
      <alignment horizontal="center" vertical="center" readingOrder="2"/>
    </xf>
    <xf numFmtId="0" fontId="17" fillId="0" borderId="1" xfId="0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readingOrder="2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 vertical="center" wrapText="1" readingOrder="2"/>
    </xf>
    <xf numFmtId="0" fontId="17" fillId="0" borderId="7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2"/>
    </xf>
    <xf numFmtId="0" fontId="21" fillId="0" borderId="3" xfId="0" applyFont="1" applyFill="1" applyBorder="1" applyAlignment="1">
      <alignment horizontal="center" vertical="center" wrapText="1" readingOrder="2"/>
    </xf>
    <xf numFmtId="0" fontId="21" fillId="0" borderId="1" xfId="0" applyFont="1" applyFill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readingOrder="2"/>
    </xf>
    <xf numFmtId="0" fontId="21" fillId="0" borderId="1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21" fillId="0" borderId="0" xfId="0" applyFont="1" applyBorder="1" applyAlignment="1">
      <alignment horizontal="center" vertical="center" readingOrder="2"/>
    </xf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17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readingOrder="2"/>
    </xf>
    <xf numFmtId="0" fontId="1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right" readingOrder="2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file:///\\192.168.10.21\admin\Stock\StockTransactionList.aspx%3fStockID=169082&amp;BasketID=0" TargetMode="External"/><Relationship Id="rId13" Type="http://schemas.openxmlformats.org/officeDocument/2006/relationships/hyperlink" Target="file:///\\192.168.10.21\admin\Stock\StockTransactionList.aspx%3fStockID=4525&amp;BasketID=0" TargetMode="External"/><Relationship Id="rId3" Type="http://schemas.openxmlformats.org/officeDocument/2006/relationships/hyperlink" Target="file:///\\192.168.10.21\admin\Stock\StockTransactionList.aspx%3fStockID=175980&amp;BasketID=0" TargetMode="External"/><Relationship Id="rId7" Type="http://schemas.openxmlformats.org/officeDocument/2006/relationships/hyperlink" Target="file:///\\192.168.10.21\admin\Stock\StockTransactionList.aspx%3fStockID=174127&amp;BasketID=0" TargetMode="External"/><Relationship Id="rId12" Type="http://schemas.openxmlformats.org/officeDocument/2006/relationships/hyperlink" Target="file:///\\192.168.10.21\admin\Stock\StockTransactionList.aspx%3fStockID=4808&amp;BasketID=0" TargetMode="External"/><Relationship Id="rId2" Type="http://schemas.openxmlformats.org/officeDocument/2006/relationships/hyperlink" Target="file:///\\192.168.10.21\admin\Stock\StockTransactionList.aspx%3fStockID=4554&amp;BasketID=0" TargetMode="External"/><Relationship Id="rId1" Type="http://schemas.openxmlformats.org/officeDocument/2006/relationships/hyperlink" Target="file:///\\192.168.10.21\admin\Stock\StockTransactionList.aspx%3fStockID=4560&amp;BasketID=0" TargetMode="External"/><Relationship Id="rId6" Type="http://schemas.openxmlformats.org/officeDocument/2006/relationships/hyperlink" Target="file:///\\192.168.10.21\admin\Stock\StockTransactionList.aspx%3fStockID=4765&amp;BasketID=0" TargetMode="External"/><Relationship Id="rId11" Type="http://schemas.openxmlformats.org/officeDocument/2006/relationships/hyperlink" Target="file:///\\192.168.10.21\admin\Stock\StockTransactionList.aspx%3fStockID=4637&amp;BasketID=0" TargetMode="External"/><Relationship Id="rId5" Type="http://schemas.openxmlformats.org/officeDocument/2006/relationships/hyperlink" Target="file:///\\192.168.10.21\admin\Stock\StockTransactionList.aspx%3fStockID=4904&amp;BasketID=0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file:///\\192.168.10.21\admin\Stock\StockTransactionList.aspx%3fStockID=4634&amp;BasketID=0" TargetMode="External"/><Relationship Id="rId4" Type="http://schemas.openxmlformats.org/officeDocument/2006/relationships/hyperlink" Target="file:///\\192.168.10.21\admin\Stock\StockTransactionList.aspx%3fStockID=84900&amp;BasketID=0" TargetMode="External"/><Relationship Id="rId9" Type="http://schemas.openxmlformats.org/officeDocument/2006/relationships/hyperlink" Target="file:///\\192.168.10.21\admin\Stock\StockTransactionList.aspx%3fStockID=178404&amp;BasketID=0" TargetMode="External"/><Relationship Id="rId14" Type="http://schemas.openxmlformats.org/officeDocument/2006/relationships/hyperlink" Target="file:///\\192.168.10.21\admin\Stock\StockTransactionList.aspx%3fStockID=4577&amp;BasketID=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rightToLeft="1" zoomScaleNormal="100" workbookViewId="0">
      <selection activeCell="A3" sqref="A3:L3"/>
    </sheetView>
  </sheetViews>
  <sheetFormatPr defaultRowHeight="15"/>
  <sheetData>
    <row r="1" spans="1:23" ht="21">
      <c r="A1" s="193" t="s">
        <v>101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">
      <c r="A2" s="193" t="s">
        <v>120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">
      <c r="A3" s="193" t="s">
        <v>102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3.75" customHeight="1"/>
    <row r="5" spans="1:23" ht="25.5">
      <c r="A5" s="192" t="s">
        <v>42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</sheetData>
  <mergeCells count="4">
    <mergeCell ref="A5:L5"/>
    <mergeCell ref="A1:L1"/>
    <mergeCell ref="A2:L2"/>
    <mergeCell ref="A3:L3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view="pageBreakPreview" zoomScale="90" zoomScaleNormal="100" zoomScaleSheetLayoutView="90" workbookViewId="0">
      <selection activeCell="A4" sqref="A4:Q4"/>
    </sheetView>
  </sheetViews>
  <sheetFormatPr defaultColWidth="9.140625" defaultRowHeight="18"/>
  <cols>
    <col min="1" max="1" width="21.28515625" style="191" customWidth="1"/>
    <col min="2" max="2" width="0.42578125" style="11" customWidth="1"/>
    <col min="3" max="3" width="12.5703125" style="11" customWidth="1"/>
    <col min="4" max="4" width="0.7109375" style="11" customWidth="1"/>
    <col min="5" max="5" width="14.5703125" style="11" bestFit="1" customWidth="1"/>
    <col min="6" max="6" width="0.5703125" style="11" customWidth="1"/>
    <col min="7" max="7" width="12.85546875" style="11" customWidth="1"/>
    <col min="8" max="8" width="0.5703125" style="11" customWidth="1"/>
    <col min="9" max="9" width="13.42578125" style="11" bestFit="1" customWidth="1"/>
    <col min="10" max="10" width="0.42578125" style="11" customWidth="1"/>
    <col min="11" max="11" width="13.85546875" style="11" customWidth="1"/>
    <col min="12" max="12" width="0.5703125" style="11" customWidth="1"/>
    <col min="13" max="13" width="15" style="11" bestFit="1" customWidth="1"/>
    <col min="14" max="14" width="0.28515625" style="11" customWidth="1"/>
    <col min="15" max="15" width="14.28515625" style="11" customWidth="1"/>
    <col min="16" max="16" width="0.5703125" style="11" customWidth="1"/>
    <col min="17" max="17" width="15.140625" style="11" bestFit="1" customWidth="1"/>
    <col min="18" max="18" width="9.140625" style="11"/>
    <col min="19" max="19" width="12.42578125" style="11" customWidth="1"/>
    <col min="20" max="20" width="9.140625" style="11"/>
    <col min="21" max="21" width="16.5703125" style="11" customWidth="1"/>
    <col min="22" max="16384" width="9.140625" style="11"/>
  </cols>
  <sheetData>
    <row r="1" spans="1:17" ht="21">
      <c r="A1" s="193" t="s">
        <v>123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t="21">
      <c r="A2" s="193" t="s">
        <v>97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21">
      <c r="A3" s="193" t="s">
        <v>210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7" ht="39" customHeight="1">
      <c r="A4" s="202" t="s">
        <v>150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</row>
    <row r="6" spans="1:17" ht="19.5" customHeight="1" thickBot="1">
      <c r="A6" s="10"/>
      <c r="B6" s="3"/>
      <c r="C6" s="240" t="s">
        <v>211</v>
      </c>
      <c r="D6" s="240"/>
      <c r="E6" s="240"/>
      <c r="F6" s="240"/>
      <c r="G6" s="240"/>
      <c r="H6" s="240"/>
      <c r="I6" s="240"/>
      <c r="J6" s="7"/>
      <c r="K6" s="240" t="s">
        <v>212</v>
      </c>
      <c r="L6" s="240"/>
      <c r="M6" s="240"/>
      <c r="N6" s="240"/>
      <c r="O6" s="240"/>
      <c r="P6" s="240"/>
      <c r="Q6" s="240"/>
    </row>
    <row r="7" spans="1:17" ht="20.25" customHeight="1">
      <c r="A7" s="241"/>
      <c r="B7" s="242"/>
      <c r="C7" s="238" t="s">
        <v>148</v>
      </c>
      <c r="D7" s="246"/>
      <c r="E7" s="238" t="s">
        <v>26</v>
      </c>
      <c r="F7" s="246"/>
      <c r="G7" s="238" t="s">
        <v>27</v>
      </c>
      <c r="H7" s="241"/>
      <c r="I7" s="238" t="s">
        <v>8</v>
      </c>
      <c r="J7" s="12"/>
      <c r="K7" s="238" t="s">
        <v>148</v>
      </c>
      <c r="L7" s="246"/>
      <c r="M7" s="238" t="s">
        <v>26</v>
      </c>
      <c r="N7" s="246"/>
      <c r="O7" s="238" t="s">
        <v>27</v>
      </c>
      <c r="P7" s="241"/>
      <c r="Q7" s="238" t="s">
        <v>8</v>
      </c>
    </row>
    <row r="8" spans="1:17" ht="20.25" customHeight="1">
      <c r="A8" s="242"/>
      <c r="B8" s="242"/>
      <c r="C8" s="239"/>
      <c r="D8" s="244"/>
      <c r="E8" s="239"/>
      <c r="F8" s="244"/>
      <c r="G8" s="239"/>
      <c r="H8" s="242"/>
      <c r="I8" s="239"/>
      <c r="J8" s="24"/>
      <c r="K8" s="239"/>
      <c r="L8" s="244"/>
      <c r="M8" s="239"/>
      <c r="N8" s="244"/>
      <c r="O8" s="239"/>
      <c r="P8" s="242"/>
      <c r="Q8" s="239"/>
    </row>
    <row r="9" spans="1:17" ht="18.75" thickBot="1">
      <c r="A9" s="243"/>
      <c r="B9" s="243"/>
      <c r="C9" s="9" t="s">
        <v>116</v>
      </c>
      <c r="D9" s="247"/>
      <c r="E9" s="9" t="s">
        <v>117</v>
      </c>
      <c r="F9" s="247"/>
      <c r="G9" s="9" t="s">
        <v>119</v>
      </c>
      <c r="H9" s="243"/>
      <c r="I9" s="240"/>
      <c r="J9" s="8"/>
      <c r="K9" s="9" t="s">
        <v>116</v>
      </c>
      <c r="L9" s="247"/>
      <c r="M9" s="9" t="s">
        <v>117</v>
      </c>
      <c r="N9" s="247"/>
      <c r="O9" s="9" t="s">
        <v>119</v>
      </c>
      <c r="P9" s="243"/>
      <c r="Q9" s="240"/>
    </row>
    <row r="10" spans="1:17" ht="36.75" customHeight="1">
      <c r="A10" s="14" t="s">
        <v>208</v>
      </c>
      <c r="B10" s="15"/>
      <c r="C10" s="59">
        <v>0</v>
      </c>
      <c r="D10" s="59"/>
      <c r="E10" s="59">
        <v>29840586</v>
      </c>
      <c r="F10" s="53"/>
      <c r="G10" s="70">
        <v>-314288</v>
      </c>
      <c r="H10" s="53"/>
      <c r="I10" s="59">
        <v>29526298</v>
      </c>
      <c r="J10" s="53"/>
      <c r="K10" s="59">
        <v>0</v>
      </c>
      <c r="L10" s="59"/>
      <c r="M10" s="70">
        <v>29840586</v>
      </c>
      <c r="N10" s="70"/>
      <c r="O10" s="70">
        <v>-314288</v>
      </c>
      <c r="P10" s="70"/>
      <c r="Q10" s="70">
        <v>29526298</v>
      </c>
    </row>
    <row r="11" spans="1:17" ht="34.5" customHeight="1">
      <c r="A11" s="14" t="s">
        <v>176</v>
      </c>
      <c r="B11" s="15"/>
      <c r="C11" s="59">
        <v>0</v>
      </c>
      <c r="D11" s="59"/>
      <c r="E11" s="59">
        <v>0</v>
      </c>
      <c r="F11" s="53"/>
      <c r="G11" s="70">
        <v>0</v>
      </c>
      <c r="H11" s="53"/>
      <c r="I11" s="59">
        <v>0</v>
      </c>
      <c r="J11" s="53"/>
      <c r="K11" s="59">
        <v>0</v>
      </c>
      <c r="L11" s="59"/>
      <c r="M11" s="70">
        <v>0</v>
      </c>
      <c r="N11" s="70"/>
      <c r="O11" s="70">
        <v>1149840203</v>
      </c>
      <c r="P11" s="70"/>
      <c r="Q11" s="70">
        <v>1149840203</v>
      </c>
    </row>
    <row r="12" spans="1:17" ht="35.25" customHeight="1">
      <c r="A12" s="14" t="s">
        <v>178</v>
      </c>
      <c r="B12" s="15"/>
      <c r="C12" s="59">
        <v>0</v>
      </c>
      <c r="D12" s="59"/>
      <c r="E12" s="70">
        <v>0</v>
      </c>
      <c r="F12" s="53"/>
      <c r="G12" s="70">
        <v>0</v>
      </c>
      <c r="H12" s="53"/>
      <c r="I12" s="70">
        <v>0</v>
      </c>
      <c r="J12" s="53"/>
      <c r="K12" s="59">
        <v>0</v>
      </c>
      <c r="L12" s="59"/>
      <c r="M12" s="70">
        <v>0</v>
      </c>
      <c r="N12" s="70"/>
      <c r="O12" s="70">
        <v>2374069</v>
      </c>
      <c r="P12" s="70"/>
      <c r="Q12" s="70">
        <v>2374069</v>
      </c>
    </row>
    <row r="13" spans="1:17" ht="18" customHeight="1">
      <c r="A13" s="14" t="s">
        <v>181</v>
      </c>
      <c r="B13" s="15"/>
      <c r="C13" s="59">
        <v>0</v>
      </c>
      <c r="D13" s="59"/>
      <c r="E13" s="59">
        <v>0</v>
      </c>
      <c r="F13" s="53"/>
      <c r="G13" s="59">
        <v>0</v>
      </c>
      <c r="H13" s="53"/>
      <c r="I13" s="59">
        <v>0</v>
      </c>
      <c r="J13" s="53"/>
      <c r="K13" s="59">
        <v>0</v>
      </c>
      <c r="L13" s="59"/>
      <c r="M13" s="70">
        <v>-7</v>
      </c>
      <c r="N13" s="70"/>
      <c r="O13" s="70">
        <v>307185909</v>
      </c>
      <c r="P13" s="70"/>
      <c r="Q13" s="70">
        <v>307185902</v>
      </c>
    </row>
    <row r="14" spans="1:17" ht="18" customHeight="1">
      <c r="A14" s="14" t="s">
        <v>145</v>
      </c>
      <c r="B14" s="15"/>
      <c r="C14" s="59">
        <v>0</v>
      </c>
      <c r="D14" s="59"/>
      <c r="E14" s="59">
        <v>4671067</v>
      </c>
      <c r="F14" s="53"/>
      <c r="G14" s="59">
        <v>0</v>
      </c>
      <c r="H14" s="53"/>
      <c r="I14" s="59">
        <v>4671067</v>
      </c>
      <c r="J14" s="53"/>
      <c r="K14" s="59">
        <v>0</v>
      </c>
      <c r="L14" s="59"/>
      <c r="M14" s="70">
        <v>-515521742</v>
      </c>
      <c r="N14" s="70"/>
      <c r="O14" s="70">
        <v>-353064696</v>
      </c>
      <c r="P14" s="70"/>
      <c r="Q14" s="70">
        <v>-868586438</v>
      </c>
    </row>
    <row r="15" spans="1:17" ht="18" customHeight="1">
      <c r="A15" s="14" t="s">
        <v>179</v>
      </c>
      <c r="B15" s="15"/>
      <c r="C15" s="59">
        <v>0</v>
      </c>
      <c r="D15" s="59"/>
      <c r="E15" s="59">
        <v>0</v>
      </c>
      <c r="F15" s="53"/>
      <c r="G15" s="59">
        <v>0</v>
      </c>
      <c r="H15" s="53"/>
      <c r="I15" s="59">
        <v>0</v>
      </c>
      <c r="J15" s="53"/>
      <c r="K15" s="59">
        <v>0</v>
      </c>
      <c r="L15" s="59"/>
      <c r="M15" s="70">
        <v>0</v>
      </c>
      <c r="N15" s="70"/>
      <c r="O15" s="70">
        <v>197898530</v>
      </c>
      <c r="P15" s="70"/>
      <c r="Q15" s="70">
        <v>197898530</v>
      </c>
    </row>
    <row r="16" spans="1:17" ht="18" customHeight="1">
      <c r="A16" s="14" t="s">
        <v>175</v>
      </c>
      <c r="B16" s="15"/>
      <c r="C16" s="59">
        <v>0</v>
      </c>
      <c r="D16" s="59"/>
      <c r="E16" s="59">
        <v>0</v>
      </c>
      <c r="F16" s="53"/>
      <c r="G16" s="59">
        <v>0</v>
      </c>
      <c r="H16" s="53"/>
      <c r="I16" s="59">
        <v>0</v>
      </c>
      <c r="J16" s="53"/>
      <c r="K16" s="59">
        <v>0</v>
      </c>
      <c r="L16" s="59"/>
      <c r="M16" s="70">
        <v>0</v>
      </c>
      <c r="N16" s="70"/>
      <c r="O16" s="70">
        <v>455351424</v>
      </c>
      <c r="P16" s="70"/>
      <c r="Q16" s="70">
        <v>455351424</v>
      </c>
    </row>
    <row r="17" spans="1:17" ht="18" customHeight="1">
      <c r="A17" s="14" t="s">
        <v>140</v>
      </c>
      <c r="B17" s="15"/>
      <c r="C17" s="70">
        <v>0</v>
      </c>
      <c r="D17" s="59"/>
      <c r="E17" s="70">
        <v>85117256</v>
      </c>
      <c r="F17" s="53"/>
      <c r="G17" s="59">
        <v>0</v>
      </c>
      <c r="H17" s="53"/>
      <c r="I17" s="70">
        <v>85117256</v>
      </c>
      <c r="J17" s="53"/>
      <c r="K17" s="70">
        <v>0</v>
      </c>
      <c r="L17" s="59"/>
      <c r="M17" s="70">
        <v>-595862611</v>
      </c>
      <c r="N17" s="70"/>
      <c r="O17" s="70">
        <v>-763631511</v>
      </c>
      <c r="P17" s="70"/>
      <c r="Q17" s="70">
        <v>-1359494122</v>
      </c>
    </row>
    <row r="18" spans="1:17" ht="18" customHeight="1">
      <c r="A18" s="14" t="s">
        <v>180</v>
      </c>
      <c r="B18" s="15"/>
      <c r="C18" s="59">
        <v>0</v>
      </c>
      <c r="D18" s="59"/>
      <c r="E18" s="70">
        <v>0</v>
      </c>
      <c r="F18" s="53"/>
      <c r="G18" s="59">
        <v>0</v>
      </c>
      <c r="H18" s="53"/>
      <c r="I18" s="70">
        <v>0</v>
      </c>
      <c r="J18" s="53"/>
      <c r="K18" s="59">
        <v>0</v>
      </c>
      <c r="L18" s="59"/>
      <c r="M18" s="70">
        <v>0</v>
      </c>
      <c r="N18" s="70"/>
      <c r="O18" s="70">
        <v>775687739</v>
      </c>
      <c r="P18" s="70"/>
      <c r="Q18" s="70">
        <v>775687739</v>
      </c>
    </row>
    <row r="19" spans="1:17" ht="35.25" customHeight="1">
      <c r="A19" s="14" t="s">
        <v>154</v>
      </c>
      <c r="B19" s="15"/>
      <c r="C19" s="59">
        <v>0</v>
      </c>
      <c r="D19" s="59"/>
      <c r="E19" s="59">
        <v>0</v>
      </c>
      <c r="F19" s="53"/>
      <c r="G19" s="59">
        <v>0</v>
      </c>
      <c r="H19" s="53"/>
      <c r="I19" s="70">
        <v>0</v>
      </c>
      <c r="J19" s="53"/>
      <c r="K19" s="59">
        <v>0</v>
      </c>
      <c r="L19" s="59"/>
      <c r="M19" s="70">
        <v>0</v>
      </c>
      <c r="N19" s="70"/>
      <c r="O19" s="70">
        <v>57648685</v>
      </c>
      <c r="P19" s="70"/>
      <c r="Q19" s="70">
        <v>57648685</v>
      </c>
    </row>
    <row r="20" spans="1:17" ht="18.75">
      <c r="A20" s="191" t="s">
        <v>177</v>
      </c>
      <c r="B20" s="15"/>
      <c r="C20" s="59">
        <v>0</v>
      </c>
      <c r="D20" s="168"/>
      <c r="E20" s="70">
        <v>0</v>
      </c>
      <c r="F20" s="168"/>
      <c r="G20" s="168">
        <v>0</v>
      </c>
      <c r="H20" s="168"/>
      <c r="I20" s="178">
        <v>0</v>
      </c>
      <c r="J20" s="168"/>
      <c r="K20" s="178">
        <v>0</v>
      </c>
      <c r="L20" s="168"/>
      <c r="M20" s="70">
        <v>0</v>
      </c>
      <c r="N20" s="168"/>
      <c r="O20" s="168">
        <v>452866734</v>
      </c>
      <c r="P20" s="168"/>
      <c r="Q20" s="70">
        <v>452866734</v>
      </c>
    </row>
    <row r="21" spans="1:17" ht="37.5" customHeight="1">
      <c r="A21" s="191" t="s">
        <v>194</v>
      </c>
      <c r="C21" s="168">
        <v>0</v>
      </c>
      <c r="D21" s="168"/>
      <c r="E21" s="59">
        <v>31119565</v>
      </c>
      <c r="F21" s="168"/>
      <c r="G21" s="168">
        <v>0</v>
      </c>
      <c r="H21" s="168"/>
      <c r="I21" s="179">
        <v>31119565</v>
      </c>
      <c r="J21" s="168"/>
      <c r="K21" s="168">
        <v>0</v>
      </c>
      <c r="L21" s="168"/>
      <c r="M21" s="70">
        <v>31119566</v>
      </c>
      <c r="N21" s="168"/>
      <c r="O21" s="168">
        <v>3201231</v>
      </c>
      <c r="P21" s="168"/>
      <c r="Q21" s="70">
        <v>34320797</v>
      </c>
    </row>
    <row r="22" spans="1:17" ht="37.5" customHeight="1">
      <c r="A22" s="191" t="s">
        <v>141</v>
      </c>
      <c r="C22" s="188">
        <v>284836602</v>
      </c>
      <c r="D22" s="188"/>
      <c r="E22" s="59">
        <v>0</v>
      </c>
      <c r="F22" s="188"/>
      <c r="G22" s="188">
        <v>0</v>
      </c>
      <c r="H22" s="188"/>
      <c r="I22" s="179">
        <v>284836602</v>
      </c>
      <c r="J22" s="188"/>
      <c r="K22" s="188">
        <v>1651143617</v>
      </c>
      <c r="L22" s="188"/>
      <c r="M22" s="70">
        <v>-13775000</v>
      </c>
      <c r="N22" s="188"/>
      <c r="O22" s="188">
        <v>0</v>
      </c>
      <c r="P22" s="188"/>
      <c r="Q22" s="70">
        <v>1637368617</v>
      </c>
    </row>
    <row r="23" spans="1:17" ht="19.5" thickBot="1">
      <c r="C23" s="78">
        <f>SUM(C10:C21)</f>
        <v>0</v>
      </c>
      <c r="D23" s="16"/>
      <c r="E23" s="78">
        <f>SUM(E10:E22)</f>
        <v>150748474</v>
      </c>
      <c r="F23" s="36"/>
      <c r="G23" s="78">
        <f>SUM(G10:G22)</f>
        <v>-314288</v>
      </c>
      <c r="H23" s="36"/>
      <c r="I23" s="78">
        <f>SUM(I10:I22)</f>
        <v>435270788</v>
      </c>
      <c r="J23" s="36"/>
      <c r="K23" s="78">
        <f>SUM(K10:K22)</f>
        <v>1651143617</v>
      </c>
      <c r="L23" s="16"/>
      <c r="M23" s="78">
        <f>SUM(M10:M22)</f>
        <v>-1064199208</v>
      </c>
      <c r="N23" s="36"/>
      <c r="O23" s="57">
        <f>SUM(O10:O22)</f>
        <v>2285044029</v>
      </c>
      <c r="P23" s="36"/>
      <c r="Q23" s="57">
        <f>SUM(Q10:Q22)</f>
        <v>2871988438</v>
      </c>
    </row>
    <row r="24" spans="1:17" ht="18.75" thickTop="1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rintOptions horizontalCentered="1"/>
  <pageMargins left="0" right="0" top="0.15748031496062992" bottom="0" header="0.31496062992125984" footer="0.31496062992125984"/>
  <pageSetup scale="9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="90" zoomScaleNormal="100" zoomScaleSheetLayoutView="90" workbookViewId="0">
      <selection activeCell="I7" sqref="I7"/>
    </sheetView>
  </sheetViews>
  <sheetFormatPr defaultColWidth="9.140625" defaultRowHeight="15.75"/>
  <cols>
    <col min="1" max="1" width="16.140625" style="4" customWidth="1"/>
    <col min="2" max="2" width="0.7109375" style="4" customWidth="1"/>
    <col min="3" max="3" width="19.85546875" style="4" customWidth="1"/>
    <col min="4" max="4" width="0.7109375" style="4" customWidth="1"/>
    <col min="5" max="5" width="11.85546875" style="4" customWidth="1"/>
    <col min="6" max="6" width="0.28515625" style="4" customWidth="1"/>
    <col min="7" max="7" width="12.140625" style="4" customWidth="1"/>
    <col min="8" max="8" width="0.5703125" style="4" customWidth="1"/>
    <col min="9" max="9" width="12" style="4" customWidth="1"/>
    <col min="10" max="10" width="0.5703125" style="4" customWidth="1"/>
    <col min="11" max="11" width="14.85546875" style="4" customWidth="1"/>
    <col min="12" max="12" width="0.7109375" style="4" customWidth="1"/>
    <col min="13" max="16" width="9.140625" style="4"/>
    <col min="17" max="17" width="9.42578125" style="4" customWidth="1"/>
    <col min="18" max="18" width="9.140625" style="4"/>
    <col min="19" max="19" width="12.42578125" style="4" customWidth="1"/>
    <col min="20" max="20" width="9.140625" style="4"/>
    <col min="21" max="21" width="16.5703125" style="4" customWidth="1"/>
    <col min="22" max="16384" width="9.140625" style="4"/>
  </cols>
  <sheetData>
    <row r="1" spans="1:13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3" ht="24">
      <c r="A2" s="194" t="s">
        <v>97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3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3" ht="63.75" customHeight="1">
      <c r="A4" s="202" t="s">
        <v>46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</row>
    <row r="5" spans="1:13" ht="16.5" thickBot="1">
      <c r="A5" s="2"/>
      <c r="B5" s="2"/>
      <c r="C5" s="2"/>
      <c r="E5" s="2"/>
      <c r="F5" s="2"/>
      <c r="G5" s="2"/>
      <c r="H5" s="2"/>
      <c r="I5" s="2"/>
      <c r="J5" s="2"/>
      <c r="K5" s="2"/>
      <c r="L5" s="2"/>
    </row>
    <row r="6" spans="1:13" ht="37.5" customHeight="1" thickBot="1">
      <c r="A6" s="250" t="s">
        <v>34</v>
      </c>
      <c r="B6" s="250"/>
      <c r="C6" s="250"/>
      <c r="D6" s="138"/>
      <c r="E6" s="251" t="s">
        <v>211</v>
      </c>
      <c r="F6" s="251"/>
      <c r="G6" s="251"/>
      <c r="H6" s="251"/>
      <c r="I6" s="250" t="s">
        <v>213</v>
      </c>
      <c r="J6" s="250"/>
      <c r="K6" s="250"/>
      <c r="L6" s="250"/>
      <c r="M6" s="3"/>
    </row>
    <row r="7" spans="1:13" ht="59.25" customHeight="1">
      <c r="A7" s="248" t="s">
        <v>30</v>
      </c>
      <c r="B7" s="138"/>
      <c r="C7" s="248" t="s">
        <v>20</v>
      </c>
      <c r="D7" s="16"/>
      <c r="E7" s="73" t="s">
        <v>31</v>
      </c>
      <c r="F7" s="74"/>
      <c r="G7" s="73" t="s">
        <v>32</v>
      </c>
      <c r="H7" s="139"/>
      <c r="I7" s="73" t="s">
        <v>31</v>
      </c>
      <c r="J7" s="74"/>
      <c r="K7" s="73" t="s">
        <v>32</v>
      </c>
      <c r="L7" s="74"/>
      <c r="M7" s="7"/>
    </row>
    <row r="8" spans="1:13" ht="22.5" customHeight="1">
      <c r="A8" s="249"/>
      <c r="B8" s="138"/>
      <c r="C8" s="249"/>
      <c r="D8" s="73"/>
      <c r="E8" s="73" t="s">
        <v>116</v>
      </c>
      <c r="F8" s="138"/>
      <c r="G8" s="73"/>
      <c r="H8" s="138"/>
      <c r="I8" s="73" t="s">
        <v>116</v>
      </c>
      <c r="J8" s="138"/>
      <c r="K8" s="73"/>
      <c r="L8" s="74"/>
      <c r="M8" s="23"/>
    </row>
    <row r="9" spans="1:13" s="48" customFormat="1" ht="31.5" customHeight="1" thickBot="1">
      <c r="A9" s="59" t="s">
        <v>112</v>
      </c>
      <c r="B9" s="59"/>
      <c r="C9" s="140">
        <v>849810440004001</v>
      </c>
      <c r="D9" s="59"/>
      <c r="E9" s="57">
        <v>6851565</v>
      </c>
      <c r="F9" s="59"/>
      <c r="G9" s="132">
        <f>E9/سپرده!S9:S9</f>
        <v>2.8960128409077448E-3</v>
      </c>
      <c r="H9" s="59"/>
      <c r="I9" s="57">
        <v>87130198</v>
      </c>
      <c r="J9" s="59"/>
      <c r="K9" s="132">
        <f>I9/سپرده!S9</f>
        <v>3.6828107481843099E-2</v>
      </c>
      <c r="L9" s="16"/>
      <c r="M9" s="77"/>
    </row>
    <row r="10" spans="1:13" ht="20.25" hidden="1" thickTop="1" thickBot="1">
      <c r="A10" s="76" t="s">
        <v>8</v>
      </c>
      <c r="B10" s="68"/>
      <c r="C10" s="69"/>
      <c r="D10" s="59"/>
      <c r="E10" s="52">
        <f>SUM(E9)</f>
        <v>6851565</v>
      </c>
      <c r="F10" s="68"/>
      <c r="G10" s="52">
        <v>100</v>
      </c>
      <c r="H10" s="68"/>
      <c r="I10" s="52">
        <f>SUM(I9)</f>
        <v>87130198</v>
      </c>
      <c r="J10" s="68"/>
      <c r="K10" s="52" t="s">
        <v>29</v>
      </c>
      <c r="L10" s="7"/>
      <c r="M10" s="7"/>
    </row>
    <row r="11" spans="1:13" ht="16.5" thickTop="1"/>
  </sheetData>
  <mergeCells count="9">
    <mergeCell ref="A1:L1"/>
    <mergeCell ref="A2:L2"/>
    <mergeCell ref="A3:L3"/>
    <mergeCell ref="A7:A8"/>
    <mergeCell ref="C7:C8"/>
    <mergeCell ref="A6:C6"/>
    <mergeCell ref="E6:H6"/>
    <mergeCell ref="A4:L4"/>
    <mergeCell ref="I6:L6"/>
  </mergeCells>
  <printOptions horizontalCentered="1"/>
  <pageMargins left="0" right="0" top="0.15748031496062992" bottom="0" header="0.31496062992125984" footer="0.31496062992125984"/>
  <pageSetup scale="95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rightToLeft="1" view="pageBreakPreview" zoomScaleNormal="90" zoomScaleSheetLayoutView="100" workbookViewId="0">
      <selection activeCell="E6" sqref="E6:E7"/>
    </sheetView>
  </sheetViews>
  <sheetFormatPr defaultRowHeight="15"/>
  <cols>
    <col min="1" max="1" width="32.42578125" customWidth="1"/>
    <col min="2" max="2" width="1.42578125" customWidth="1"/>
    <col min="3" max="3" width="17.5703125" customWidth="1"/>
    <col min="4" max="4" width="1.28515625" customWidth="1"/>
    <col min="5" max="5" width="27.140625" customWidth="1"/>
    <col min="8" max="8" width="10.5703125" bestFit="1" customWidth="1"/>
    <col min="14" max="14" width="9.42578125" customWidth="1"/>
    <col min="16" max="16" width="12.42578125" customWidth="1"/>
    <col min="18" max="18" width="16.5703125" customWidth="1"/>
  </cols>
  <sheetData>
    <row r="1" spans="1:8" ht="24">
      <c r="A1" s="194" t="s">
        <v>123</v>
      </c>
      <c r="B1" s="194"/>
      <c r="C1" s="194"/>
      <c r="D1" s="194"/>
      <c r="E1" s="194"/>
      <c r="F1" s="194"/>
    </row>
    <row r="2" spans="1:8" ht="24">
      <c r="A2" s="194" t="s">
        <v>97</v>
      </c>
      <c r="B2" s="194"/>
      <c r="C2" s="194"/>
      <c r="D2" s="194"/>
      <c r="E2" s="194"/>
      <c r="F2" s="194"/>
    </row>
    <row r="3" spans="1:8" ht="24">
      <c r="A3" s="194" t="s">
        <v>210</v>
      </c>
      <c r="B3" s="194"/>
      <c r="C3" s="194"/>
      <c r="D3" s="194"/>
      <c r="E3" s="194"/>
      <c r="F3" s="194"/>
    </row>
    <row r="4" spans="1:8" ht="66" customHeight="1">
      <c r="A4" s="252" t="s">
        <v>47</v>
      </c>
      <c r="B4" s="252"/>
      <c r="C4" s="252"/>
      <c r="D4" s="252"/>
      <c r="E4" s="252"/>
    </row>
    <row r="5" spans="1:8" ht="45.75" customHeight="1" thickBot="1">
      <c r="A5" s="10"/>
      <c r="B5" s="3"/>
      <c r="C5" s="18" t="s">
        <v>211</v>
      </c>
      <c r="D5" s="7"/>
      <c r="E5" s="18" t="s">
        <v>212</v>
      </c>
    </row>
    <row r="6" spans="1:8" ht="16.5" customHeight="1">
      <c r="A6" s="241" t="s">
        <v>48</v>
      </c>
      <c r="B6" s="242"/>
      <c r="C6" s="238" t="s">
        <v>12</v>
      </c>
      <c r="D6" s="13"/>
      <c r="E6" s="238" t="s">
        <v>12</v>
      </c>
      <c r="F6" s="174"/>
      <c r="G6" s="173"/>
      <c r="H6" s="174"/>
    </row>
    <row r="7" spans="1:8" ht="19.5" thickBot="1">
      <c r="A7" s="243"/>
      <c r="B7" s="243"/>
      <c r="C7" s="240"/>
      <c r="D7" s="8"/>
      <c r="E7" s="240"/>
      <c r="F7" s="174"/>
      <c r="G7" s="173"/>
      <c r="H7" s="174"/>
    </row>
    <row r="8" spans="1:8" ht="18.75">
      <c r="A8" s="14" t="s">
        <v>48</v>
      </c>
      <c r="B8" s="15"/>
      <c r="C8" s="70">
        <v>0</v>
      </c>
      <c r="D8" s="58"/>
      <c r="E8" s="70">
        <v>21689741</v>
      </c>
      <c r="F8" s="174"/>
      <c r="G8" s="173"/>
      <c r="H8" s="174"/>
    </row>
    <row r="9" spans="1:8" ht="18.75">
      <c r="A9" s="14" t="s">
        <v>195</v>
      </c>
      <c r="B9" s="15"/>
      <c r="C9" s="70">
        <v>0</v>
      </c>
      <c r="D9" s="58"/>
      <c r="E9" s="70">
        <v>211608</v>
      </c>
    </row>
    <row r="10" spans="1:8" ht="18.75">
      <c r="A10" s="14" t="s">
        <v>196</v>
      </c>
      <c r="B10" s="15"/>
      <c r="C10" s="70">
        <v>43479578</v>
      </c>
      <c r="D10" s="58"/>
      <c r="E10" s="70">
        <v>322607111</v>
      </c>
    </row>
    <row r="11" spans="1:8" ht="19.5" thickBot="1">
      <c r="A11" s="14" t="s">
        <v>8</v>
      </c>
      <c r="B11" s="15"/>
      <c r="C11" s="57">
        <f>SUM(C8:C9)</f>
        <v>0</v>
      </c>
      <c r="D11" s="58"/>
      <c r="E11" s="78">
        <f>SUM(E8:E10)</f>
        <v>344508460</v>
      </c>
    </row>
    <row r="12" spans="1:8" ht="15.75" thickTop="1"/>
  </sheetData>
  <mergeCells count="8">
    <mergeCell ref="A1:F1"/>
    <mergeCell ref="A2:F2"/>
    <mergeCell ref="A3:F3"/>
    <mergeCell ref="E6:E7"/>
    <mergeCell ref="C6:C7"/>
    <mergeCell ref="A4:E4"/>
    <mergeCell ref="A6:A7"/>
    <mergeCell ref="B6:B7"/>
  </mergeCells>
  <printOptions horizontalCentered="1"/>
  <pageMargins left="0" right="0" top="0.15748031496062992" bottom="0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rightToLeft="1" view="pageBreakPreview" zoomScale="90" zoomScaleNormal="100" zoomScaleSheetLayoutView="90" workbookViewId="0">
      <selection activeCell="A4" sqref="A4:H4"/>
    </sheetView>
  </sheetViews>
  <sheetFormatPr defaultRowHeight="15"/>
  <cols>
    <col min="1" max="1" width="22.5703125" bestFit="1" customWidth="1"/>
    <col min="2" max="2" width="0.5703125" customWidth="1"/>
    <col min="3" max="3" width="9.140625" customWidth="1"/>
    <col min="4" max="4" width="0.7109375" customWidth="1"/>
    <col min="5" max="5" width="14.85546875" bestFit="1" customWidth="1"/>
    <col min="6" max="6" width="0.5703125" customWidth="1"/>
    <col min="7" max="7" width="13.85546875" bestFit="1" customWidth="1"/>
    <col min="8" max="8" width="0.7109375" customWidth="1"/>
    <col min="9" max="9" width="17" customWidth="1"/>
    <col min="10" max="10" width="1" customWidth="1"/>
    <col min="11" max="11" width="9.85546875" bestFit="1" customWidth="1"/>
    <col min="12" max="12" width="0.7109375" customWidth="1"/>
    <col min="13" max="13" width="16.140625" bestFit="1" customWidth="1"/>
    <col min="14" max="14" width="1" customWidth="1"/>
    <col min="15" max="15" width="16" bestFit="1" customWidth="1"/>
    <col min="16" max="16" width="1" customWidth="1"/>
    <col min="17" max="17" width="14.85546875" bestFit="1" customWidth="1"/>
    <col min="19" max="19" width="12.42578125" customWidth="1"/>
    <col min="21" max="21" width="16.5703125" customWidth="1"/>
  </cols>
  <sheetData>
    <row r="1" spans="1:17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4">
      <c r="A2" s="194" t="s">
        <v>97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ht="54" customHeight="1">
      <c r="A4" s="202" t="s">
        <v>113</v>
      </c>
      <c r="B4" s="202"/>
      <c r="C4" s="202"/>
      <c r="D4" s="202"/>
      <c r="E4" s="202"/>
      <c r="F4" s="202"/>
      <c r="G4" s="202"/>
      <c r="H4" s="202"/>
    </row>
    <row r="5" spans="1:17" ht="20.25" thickBot="1">
      <c r="A5" s="11"/>
      <c r="B5" s="11"/>
      <c r="C5" s="253" t="s">
        <v>211</v>
      </c>
      <c r="D5" s="253"/>
      <c r="E5" s="253"/>
      <c r="F5" s="253"/>
      <c r="G5" s="253"/>
      <c r="H5" s="253"/>
      <c r="I5" s="253"/>
      <c r="J5" s="153"/>
      <c r="K5" s="253" t="s">
        <v>212</v>
      </c>
      <c r="L5" s="253"/>
      <c r="M5" s="253"/>
      <c r="N5" s="253"/>
      <c r="O5" s="253"/>
      <c r="P5" s="253"/>
      <c r="Q5" s="253"/>
    </row>
    <row r="6" spans="1:17" ht="53.25" customHeight="1" thickBot="1">
      <c r="A6" s="29" t="s">
        <v>73</v>
      </c>
      <c r="B6" s="29"/>
      <c r="C6" s="33" t="s">
        <v>9</v>
      </c>
      <c r="D6" s="29"/>
      <c r="E6" s="35" t="s">
        <v>37</v>
      </c>
      <c r="F6" s="29"/>
      <c r="G6" s="33" t="s">
        <v>83</v>
      </c>
      <c r="H6" s="29"/>
      <c r="I6" s="35" t="s">
        <v>86</v>
      </c>
      <c r="J6" s="11"/>
      <c r="K6" s="33" t="s">
        <v>9</v>
      </c>
      <c r="L6" s="29"/>
      <c r="M6" s="35" t="s">
        <v>37</v>
      </c>
      <c r="N6" s="29"/>
      <c r="O6" s="33" t="s">
        <v>83</v>
      </c>
      <c r="P6" s="29"/>
      <c r="Q6" s="35" t="s">
        <v>84</v>
      </c>
    </row>
    <row r="7" spans="1:17" s="134" customFormat="1" ht="18.75">
      <c r="A7" s="135" t="s">
        <v>185</v>
      </c>
      <c r="B7" s="29"/>
      <c r="C7" s="59">
        <v>218176</v>
      </c>
      <c r="D7" s="54"/>
      <c r="E7" s="59">
        <v>1250058264</v>
      </c>
      <c r="F7" s="54"/>
      <c r="G7" s="59">
        <v>997039998</v>
      </c>
      <c r="H7" s="54"/>
      <c r="I7" s="70">
        <v>253018266</v>
      </c>
      <c r="J7" s="54"/>
      <c r="K7" s="59">
        <v>218176</v>
      </c>
      <c r="L7" s="54"/>
      <c r="M7" s="59">
        <v>1250058264</v>
      </c>
      <c r="N7" s="54"/>
      <c r="O7" s="59">
        <v>997039998</v>
      </c>
      <c r="P7" s="54"/>
      <c r="Q7" s="70">
        <v>253018266</v>
      </c>
    </row>
    <row r="8" spans="1:17" s="134" customFormat="1" ht="18.75">
      <c r="A8" s="135" t="s">
        <v>134</v>
      </c>
      <c r="B8" s="29"/>
      <c r="C8" s="59">
        <v>45158</v>
      </c>
      <c r="D8" s="54"/>
      <c r="E8" s="59">
        <v>57901590</v>
      </c>
      <c r="F8" s="54"/>
      <c r="G8" s="59">
        <v>51496073</v>
      </c>
      <c r="H8" s="54"/>
      <c r="I8" s="70">
        <v>6405517</v>
      </c>
      <c r="J8" s="54"/>
      <c r="K8" s="59">
        <v>45158</v>
      </c>
      <c r="L8" s="54"/>
      <c r="M8" s="59">
        <v>57901590</v>
      </c>
      <c r="N8" s="54"/>
      <c r="O8" s="59">
        <v>51496073</v>
      </c>
      <c r="P8" s="54"/>
      <c r="Q8" s="70">
        <v>6405517</v>
      </c>
    </row>
    <row r="9" spans="1:17" s="134" customFormat="1" ht="18.75">
      <c r="A9" s="135" t="s">
        <v>187</v>
      </c>
      <c r="B9" s="29"/>
      <c r="C9" s="59">
        <v>50000</v>
      </c>
      <c r="D9" s="54"/>
      <c r="E9" s="59">
        <v>519881255</v>
      </c>
      <c r="F9" s="54"/>
      <c r="G9" s="59">
        <v>411952658</v>
      </c>
      <c r="H9" s="54"/>
      <c r="I9" s="70">
        <v>107928597</v>
      </c>
      <c r="J9" s="54"/>
      <c r="K9" s="59">
        <v>51787</v>
      </c>
      <c r="L9" s="54"/>
      <c r="M9" s="59">
        <v>532562042</v>
      </c>
      <c r="N9" s="54"/>
      <c r="O9" s="59">
        <v>423622055</v>
      </c>
      <c r="P9" s="54"/>
      <c r="Q9" s="70">
        <v>108939987</v>
      </c>
    </row>
    <row r="10" spans="1:17" s="134" customFormat="1" ht="18.75">
      <c r="A10" s="135" t="s">
        <v>105</v>
      </c>
      <c r="B10" s="29"/>
      <c r="C10" s="59">
        <v>200000</v>
      </c>
      <c r="D10" s="54"/>
      <c r="E10" s="59">
        <v>778237475</v>
      </c>
      <c r="F10" s="54"/>
      <c r="G10" s="59">
        <v>523483812</v>
      </c>
      <c r="H10" s="54"/>
      <c r="I10" s="70">
        <v>254753663</v>
      </c>
      <c r="J10" s="54"/>
      <c r="K10" s="59">
        <v>700000</v>
      </c>
      <c r="L10" s="54"/>
      <c r="M10" s="59">
        <v>2211084479</v>
      </c>
      <c r="N10" s="54"/>
      <c r="O10" s="59">
        <v>1757314016</v>
      </c>
      <c r="P10" s="54"/>
      <c r="Q10" s="70">
        <v>453770463</v>
      </c>
    </row>
    <row r="11" spans="1:17" s="134" customFormat="1" ht="18.75">
      <c r="A11" s="135" t="s">
        <v>128</v>
      </c>
      <c r="B11" s="29"/>
      <c r="C11" s="59">
        <v>200000</v>
      </c>
      <c r="D11" s="54"/>
      <c r="E11" s="59">
        <v>1029601480</v>
      </c>
      <c r="F11" s="54"/>
      <c r="G11" s="59">
        <v>715301073</v>
      </c>
      <c r="H11" s="54"/>
      <c r="I11" s="70">
        <v>314300407</v>
      </c>
      <c r="J11" s="54"/>
      <c r="K11" s="59">
        <v>200000</v>
      </c>
      <c r="L11" s="54"/>
      <c r="M11" s="59">
        <v>1029601480</v>
      </c>
      <c r="N11" s="54"/>
      <c r="O11" s="59">
        <v>715301073</v>
      </c>
      <c r="P11" s="54"/>
      <c r="Q11" s="70">
        <v>314300407</v>
      </c>
    </row>
    <row r="12" spans="1:17" s="134" customFormat="1" ht="18.75">
      <c r="A12" s="135" t="s">
        <v>153</v>
      </c>
      <c r="B12" s="29"/>
      <c r="C12" s="59">
        <v>270000</v>
      </c>
      <c r="D12" s="54"/>
      <c r="E12" s="59">
        <v>1166790782</v>
      </c>
      <c r="F12" s="54"/>
      <c r="G12" s="59">
        <v>1014586452</v>
      </c>
      <c r="H12" s="54"/>
      <c r="I12" s="70">
        <v>152204330</v>
      </c>
      <c r="J12" s="54"/>
      <c r="K12" s="59">
        <v>770000</v>
      </c>
      <c r="L12" s="54"/>
      <c r="M12" s="59">
        <v>3187917439</v>
      </c>
      <c r="N12" s="54"/>
      <c r="O12" s="59">
        <v>2893450251</v>
      </c>
      <c r="P12" s="54"/>
      <c r="Q12" s="70">
        <v>294467188</v>
      </c>
    </row>
    <row r="13" spans="1:17" s="134" customFormat="1" ht="18.75">
      <c r="A13" s="135" t="s">
        <v>104</v>
      </c>
      <c r="B13" s="29"/>
      <c r="C13" s="59">
        <v>1100000</v>
      </c>
      <c r="D13" s="54"/>
      <c r="E13" s="59">
        <v>2941073085</v>
      </c>
      <c r="F13" s="54"/>
      <c r="G13" s="59">
        <v>3025640706</v>
      </c>
      <c r="H13" s="54"/>
      <c r="I13" s="70">
        <v>-84567621</v>
      </c>
      <c r="J13" s="54"/>
      <c r="K13" s="59">
        <v>1600000</v>
      </c>
      <c r="L13" s="54"/>
      <c r="M13" s="59">
        <v>4249477484</v>
      </c>
      <c r="N13" s="54"/>
      <c r="O13" s="59">
        <v>4082122335</v>
      </c>
      <c r="P13" s="54"/>
      <c r="Q13" s="70">
        <v>167355149</v>
      </c>
    </row>
    <row r="14" spans="1:17" s="134" customFormat="1" ht="18.75">
      <c r="A14" s="135" t="s">
        <v>106</v>
      </c>
      <c r="B14" s="29"/>
      <c r="C14" s="59">
        <v>366000</v>
      </c>
      <c r="D14" s="54"/>
      <c r="E14" s="59">
        <v>1601237561</v>
      </c>
      <c r="F14" s="54"/>
      <c r="G14" s="59">
        <v>1444582914</v>
      </c>
      <c r="H14" s="54"/>
      <c r="I14" s="70">
        <v>156654647</v>
      </c>
      <c r="J14" s="54"/>
      <c r="K14" s="59">
        <v>631000</v>
      </c>
      <c r="L14" s="54"/>
      <c r="M14" s="59">
        <v>2724339500</v>
      </c>
      <c r="N14" s="54"/>
      <c r="O14" s="59">
        <v>2490524092</v>
      </c>
      <c r="P14" s="54"/>
      <c r="Q14" s="70">
        <v>233815408</v>
      </c>
    </row>
    <row r="15" spans="1:17" s="134" customFormat="1" ht="18.75">
      <c r="A15" s="135" t="s">
        <v>159</v>
      </c>
      <c r="B15" s="29"/>
      <c r="C15" s="59">
        <v>0</v>
      </c>
      <c r="D15" s="54"/>
      <c r="E15" s="59">
        <v>0</v>
      </c>
      <c r="F15" s="54"/>
      <c r="G15" s="59">
        <v>0</v>
      </c>
      <c r="H15" s="54"/>
      <c r="I15" s="70">
        <v>0</v>
      </c>
      <c r="J15" s="54"/>
      <c r="K15" s="59">
        <v>1000000</v>
      </c>
      <c r="L15" s="54"/>
      <c r="M15" s="59">
        <v>2838574778</v>
      </c>
      <c r="N15" s="54"/>
      <c r="O15" s="59">
        <v>2749914423</v>
      </c>
      <c r="P15" s="54"/>
      <c r="Q15" s="70">
        <v>88660355</v>
      </c>
    </row>
    <row r="16" spans="1:17" s="134" customFormat="1" ht="18.75">
      <c r="A16" s="135" t="s">
        <v>168</v>
      </c>
      <c r="B16" s="29"/>
      <c r="C16" s="59">
        <v>0</v>
      </c>
      <c r="D16" s="54"/>
      <c r="E16" s="59">
        <v>0</v>
      </c>
      <c r="F16" s="54"/>
      <c r="G16" s="59">
        <v>0</v>
      </c>
      <c r="H16" s="54"/>
      <c r="I16" s="70">
        <v>0</v>
      </c>
      <c r="J16" s="54"/>
      <c r="K16" s="59">
        <v>48137</v>
      </c>
      <c r="L16" s="54"/>
      <c r="M16" s="59">
        <v>12568206</v>
      </c>
      <c r="N16" s="54"/>
      <c r="O16" s="59">
        <v>18440679</v>
      </c>
      <c r="P16" s="54"/>
      <c r="Q16" s="70">
        <v>-5872472</v>
      </c>
    </row>
    <row r="17" spans="1:17" s="134" customFormat="1" ht="18.75">
      <c r="A17" s="135" t="s">
        <v>173</v>
      </c>
      <c r="B17" s="29"/>
      <c r="C17" s="59">
        <v>0</v>
      </c>
      <c r="D17" s="54"/>
      <c r="E17" s="59">
        <v>0</v>
      </c>
      <c r="F17" s="54"/>
      <c r="G17" s="59">
        <v>0</v>
      </c>
      <c r="H17" s="54"/>
      <c r="I17" s="70">
        <v>0</v>
      </c>
      <c r="J17" s="54"/>
      <c r="K17" s="59">
        <v>629</v>
      </c>
      <c r="L17" s="54"/>
      <c r="M17" s="59">
        <v>2368142</v>
      </c>
      <c r="N17" s="54"/>
      <c r="O17" s="59">
        <v>1725137</v>
      </c>
      <c r="P17" s="54"/>
      <c r="Q17" s="70">
        <v>643005</v>
      </c>
    </row>
    <row r="18" spans="1:17" s="134" customFormat="1" ht="18.75">
      <c r="A18" s="135" t="s">
        <v>124</v>
      </c>
      <c r="B18" s="29"/>
      <c r="C18" s="59">
        <v>0</v>
      </c>
      <c r="D18" s="54"/>
      <c r="E18" s="59">
        <v>0</v>
      </c>
      <c r="F18" s="54"/>
      <c r="G18" s="59">
        <v>0</v>
      </c>
      <c r="H18" s="54"/>
      <c r="I18" s="70">
        <v>0</v>
      </c>
      <c r="J18" s="54"/>
      <c r="K18" s="59">
        <v>16239</v>
      </c>
      <c r="L18" s="54"/>
      <c r="M18" s="59">
        <v>28527108</v>
      </c>
      <c r="N18" s="54"/>
      <c r="O18" s="59">
        <v>27641420</v>
      </c>
      <c r="P18" s="54"/>
      <c r="Q18" s="70">
        <v>885688</v>
      </c>
    </row>
    <row r="19" spans="1:17" s="134" customFormat="1" ht="18.75">
      <c r="A19" s="135" t="s">
        <v>152</v>
      </c>
      <c r="B19" s="29"/>
      <c r="C19" s="59">
        <v>0</v>
      </c>
      <c r="D19" s="54"/>
      <c r="E19" s="59">
        <v>0</v>
      </c>
      <c r="F19" s="54"/>
      <c r="G19" s="59">
        <v>0</v>
      </c>
      <c r="H19" s="54"/>
      <c r="I19" s="70">
        <v>0</v>
      </c>
      <c r="J19" s="54"/>
      <c r="K19" s="59">
        <v>253661</v>
      </c>
      <c r="L19" s="54"/>
      <c r="M19" s="59">
        <v>1427420077</v>
      </c>
      <c r="N19" s="54"/>
      <c r="O19" s="59">
        <v>1148021704</v>
      </c>
      <c r="P19" s="54"/>
      <c r="Q19" s="70">
        <v>279398373</v>
      </c>
    </row>
    <row r="20" spans="1:17" s="134" customFormat="1" ht="18.75">
      <c r="A20" s="135" t="s">
        <v>160</v>
      </c>
      <c r="B20" s="29"/>
      <c r="C20" s="59">
        <v>0</v>
      </c>
      <c r="D20" s="54"/>
      <c r="E20" s="59">
        <v>0</v>
      </c>
      <c r="F20" s="54"/>
      <c r="G20" s="59">
        <v>0</v>
      </c>
      <c r="H20" s="54"/>
      <c r="I20" s="70">
        <v>0</v>
      </c>
      <c r="J20" s="54"/>
      <c r="K20" s="59">
        <v>275000</v>
      </c>
      <c r="L20" s="54"/>
      <c r="M20" s="59">
        <v>335765139</v>
      </c>
      <c r="N20" s="54"/>
      <c r="O20" s="59">
        <v>377568796</v>
      </c>
      <c r="P20" s="54"/>
      <c r="Q20" s="70">
        <v>-41803657</v>
      </c>
    </row>
    <row r="21" spans="1:17" s="134" customFormat="1" ht="18.75">
      <c r="A21" s="135" t="s">
        <v>129</v>
      </c>
      <c r="B21" s="29"/>
      <c r="C21" s="59">
        <v>0</v>
      </c>
      <c r="D21" s="54"/>
      <c r="E21" s="59">
        <v>0</v>
      </c>
      <c r="F21" s="54"/>
      <c r="G21" s="59">
        <v>0</v>
      </c>
      <c r="H21" s="54"/>
      <c r="I21" s="70">
        <v>0</v>
      </c>
      <c r="J21" s="54"/>
      <c r="K21" s="59">
        <v>2443000</v>
      </c>
      <c r="L21" s="54"/>
      <c r="M21" s="59">
        <v>3265894012</v>
      </c>
      <c r="N21" s="54"/>
      <c r="O21" s="59">
        <v>3511373444</v>
      </c>
      <c r="P21" s="54"/>
      <c r="Q21" s="70">
        <v>-245479432</v>
      </c>
    </row>
    <row r="22" spans="1:17" s="134" customFormat="1" ht="18.75">
      <c r="A22" s="135" t="s">
        <v>127</v>
      </c>
      <c r="B22" s="29"/>
      <c r="C22" s="59">
        <v>0</v>
      </c>
      <c r="D22" s="54"/>
      <c r="E22" s="59">
        <v>0</v>
      </c>
      <c r="F22" s="54"/>
      <c r="G22" s="59">
        <v>0</v>
      </c>
      <c r="H22" s="54"/>
      <c r="I22" s="70">
        <v>0</v>
      </c>
      <c r="J22" s="54"/>
      <c r="K22" s="59">
        <v>1000000</v>
      </c>
      <c r="L22" s="54"/>
      <c r="M22" s="59">
        <v>2160315276</v>
      </c>
      <c r="N22" s="54"/>
      <c r="O22" s="59">
        <v>2018573115</v>
      </c>
      <c r="P22" s="54"/>
      <c r="Q22" s="70">
        <v>141742161</v>
      </c>
    </row>
    <row r="23" spans="1:17" s="134" customFormat="1" ht="18.75">
      <c r="A23" s="135" t="s">
        <v>108</v>
      </c>
      <c r="B23" s="29"/>
      <c r="C23" s="59">
        <v>0</v>
      </c>
      <c r="D23" s="54"/>
      <c r="E23" s="59">
        <v>0</v>
      </c>
      <c r="F23" s="54"/>
      <c r="G23" s="59">
        <v>0</v>
      </c>
      <c r="H23" s="54"/>
      <c r="I23" s="70">
        <v>0</v>
      </c>
      <c r="J23" s="54"/>
      <c r="K23" s="59">
        <v>70000</v>
      </c>
      <c r="L23" s="54"/>
      <c r="M23" s="59">
        <v>986668230</v>
      </c>
      <c r="N23" s="54"/>
      <c r="O23" s="59">
        <v>1212956972</v>
      </c>
      <c r="P23" s="54"/>
      <c r="Q23" s="70">
        <v>-226288742</v>
      </c>
    </row>
    <row r="24" spans="1:17" s="134" customFormat="1" ht="18.75">
      <c r="A24" s="135" t="s">
        <v>166</v>
      </c>
      <c r="B24" s="29"/>
      <c r="C24" s="59">
        <v>0</v>
      </c>
      <c r="D24" s="54"/>
      <c r="E24" s="59">
        <v>0</v>
      </c>
      <c r="F24" s="54"/>
      <c r="G24" s="59">
        <v>0</v>
      </c>
      <c r="H24" s="54"/>
      <c r="I24" s="70">
        <v>0</v>
      </c>
      <c r="J24" s="54"/>
      <c r="K24" s="59">
        <v>2344</v>
      </c>
      <c r="L24" s="54"/>
      <c r="M24" s="59">
        <v>4723530</v>
      </c>
      <c r="N24" s="54"/>
      <c r="O24" s="59">
        <v>4144583</v>
      </c>
      <c r="P24" s="54"/>
      <c r="Q24" s="70">
        <v>578947</v>
      </c>
    </row>
    <row r="25" spans="1:17" s="134" customFormat="1" ht="18.75">
      <c r="A25" s="135" t="s">
        <v>164</v>
      </c>
      <c r="B25" s="29"/>
      <c r="C25" s="59">
        <v>0</v>
      </c>
      <c r="D25" s="54"/>
      <c r="E25" s="59">
        <v>0</v>
      </c>
      <c r="F25" s="54"/>
      <c r="G25" s="59">
        <v>0</v>
      </c>
      <c r="H25" s="54"/>
      <c r="I25" s="70">
        <v>0</v>
      </c>
      <c r="J25" s="54"/>
      <c r="K25" s="59">
        <v>600000</v>
      </c>
      <c r="L25" s="54"/>
      <c r="M25" s="59">
        <v>743992801</v>
      </c>
      <c r="N25" s="54"/>
      <c r="O25" s="59">
        <v>743992801</v>
      </c>
      <c r="P25" s="54"/>
      <c r="Q25" s="70">
        <v>0</v>
      </c>
    </row>
    <row r="26" spans="1:17" s="134" customFormat="1" ht="18.75">
      <c r="A26" s="135" t="s">
        <v>171</v>
      </c>
      <c r="B26" s="29"/>
      <c r="C26" s="59">
        <v>0</v>
      </c>
      <c r="D26" s="54"/>
      <c r="E26" s="59">
        <v>0</v>
      </c>
      <c r="F26" s="54"/>
      <c r="G26" s="59">
        <v>0</v>
      </c>
      <c r="H26" s="54"/>
      <c r="I26" s="70">
        <v>0</v>
      </c>
      <c r="J26" s="54"/>
      <c r="K26" s="59">
        <v>510000</v>
      </c>
      <c r="L26" s="54"/>
      <c r="M26" s="59">
        <v>1968633961</v>
      </c>
      <c r="N26" s="54"/>
      <c r="O26" s="59">
        <v>1917397132</v>
      </c>
      <c r="P26" s="54"/>
      <c r="Q26" s="70">
        <v>51236829</v>
      </c>
    </row>
    <row r="27" spans="1:17" s="134" customFormat="1" ht="18.75">
      <c r="A27" s="135" t="s">
        <v>126</v>
      </c>
      <c r="B27" s="29"/>
      <c r="C27" s="59">
        <v>0</v>
      </c>
      <c r="D27" s="54"/>
      <c r="E27" s="59">
        <v>0</v>
      </c>
      <c r="F27" s="54"/>
      <c r="G27" s="59">
        <v>0</v>
      </c>
      <c r="H27" s="54"/>
      <c r="I27" s="70">
        <v>0</v>
      </c>
      <c r="J27" s="54"/>
      <c r="K27" s="59">
        <v>17436</v>
      </c>
      <c r="L27" s="54"/>
      <c r="M27" s="59">
        <v>299875662</v>
      </c>
      <c r="N27" s="54"/>
      <c r="O27" s="59">
        <v>302174173</v>
      </c>
      <c r="P27" s="54"/>
      <c r="Q27" s="70">
        <v>-2298511</v>
      </c>
    </row>
    <row r="28" spans="1:17" s="134" customFormat="1" ht="18.75">
      <c r="A28" s="135" t="s">
        <v>130</v>
      </c>
      <c r="B28" s="29"/>
      <c r="C28" s="59">
        <v>0</v>
      </c>
      <c r="D28" s="54"/>
      <c r="E28" s="59">
        <v>0</v>
      </c>
      <c r="F28" s="54"/>
      <c r="G28" s="59">
        <v>0</v>
      </c>
      <c r="H28" s="54"/>
      <c r="I28" s="70">
        <v>0</v>
      </c>
      <c r="J28" s="54"/>
      <c r="K28" s="59">
        <v>50000</v>
      </c>
      <c r="L28" s="54"/>
      <c r="M28" s="59">
        <v>1615458472</v>
      </c>
      <c r="N28" s="54"/>
      <c r="O28" s="59">
        <v>1267158983</v>
      </c>
      <c r="P28" s="54"/>
      <c r="Q28" s="70">
        <v>348299489</v>
      </c>
    </row>
    <row r="29" spans="1:17" s="134" customFormat="1" ht="18.75">
      <c r="A29" s="135" t="s">
        <v>167</v>
      </c>
      <c r="B29" s="29"/>
      <c r="C29" s="59">
        <v>0</v>
      </c>
      <c r="D29" s="54"/>
      <c r="E29" s="59">
        <v>0</v>
      </c>
      <c r="F29" s="54"/>
      <c r="G29" s="59">
        <v>0</v>
      </c>
      <c r="H29" s="54"/>
      <c r="I29" s="70">
        <v>0</v>
      </c>
      <c r="J29" s="54"/>
      <c r="K29" s="59">
        <v>155</v>
      </c>
      <c r="L29" s="54"/>
      <c r="M29" s="59">
        <v>581723</v>
      </c>
      <c r="N29" s="54"/>
      <c r="O29" s="59">
        <v>522385</v>
      </c>
      <c r="P29" s="54"/>
      <c r="Q29" s="70">
        <v>59338</v>
      </c>
    </row>
    <row r="30" spans="1:17" s="134" customFormat="1" ht="18.75">
      <c r="A30" s="135" t="s">
        <v>161</v>
      </c>
      <c r="B30" s="29"/>
      <c r="C30" s="59">
        <v>0</v>
      </c>
      <c r="D30" s="54"/>
      <c r="E30" s="59">
        <v>0</v>
      </c>
      <c r="F30" s="54"/>
      <c r="G30" s="59">
        <v>0</v>
      </c>
      <c r="H30" s="54"/>
      <c r="I30" s="70">
        <v>0</v>
      </c>
      <c r="J30" s="54"/>
      <c r="K30" s="59">
        <v>300000</v>
      </c>
      <c r="L30" s="54"/>
      <c r="M30" s="59">
        <v>404993269</v>
      </c>
      <c r="N30" s="54"/>
      <c r="O30" s="59">
        <v>439214175</v>
      </c>
      <c r="P30" s="54"/>
      <c r="Q30" s="70">
        <v>-34220906</v>
      </c>
    </row>
    <row r="31" spans="1:17" s="134" customFormat="1" ht="18.75">
      <c r="A31" s="135" t="s">
        <v>172</v>
      </c>
      <c r="B31" s="29"/>
      <c r="C31" s="59">
        <v>0</v>
      </c>
      <c r="D31" s="54"/>
      <c r="E31" s="59">
        <v>0</v>
      </c>
      <c r="F31" s="54"/>
      <c r="G31" s="59">
        <v>0</v>
      </c>
      <c r="H31" s="54"/>
      <c r="I31" s="70">
        <v>0</v>
      </c>
      <c r="J31" s="54"/>
      <c r="K31" s="59">
        <v>50000</v>
      </c>
      <c r="L31" s="54"/>
      <c r="M31" s="59">
        <v>490960205</v>
      </c>
      <c r="N31" s="54"/>
      <c r="O31" s="59">
        <v>421999031</v>
      </c>
      <c r="P31" s="54"/>
      <c r="Q31" s="70">
        <v>68961174</v>
      </c>
    </row>
    <row r="32" spans="1:17" s="134" customFormat="1" ht="18.75">
      <c r="A32" s="135" t="s">
        <v>169</v>
      </c>
      <c r="B32" s="29"/>
      <c r="C32" s="59">
        <v>0</v>
      </c>
      <c r="D32" s="54"/>
      <c r="E32" s="59">
        <v>0</v>
      </c>
      <c r="F32" s="54"/>
      <c r="G32" s="59">
        <v>0</v>
      </c>
      <c r="H32" s="54"/>
      <c r="I32" s="70">
        <v>0</v>
      </c>
      <c r="J32" s="54"/>
      <c r="K32" s="59">
        <v>130</v>
      </c>
      <c r="L32" s="54"/>
      <c r="M32" s="59">
        <v>601697</v>
      </c>
      <c r="N32" s="54"/>
      <c r="O32" s="59">
        <v>457067</v>
      </c>
      <c r="P32" s="54"/>
      <c r="Q32" s="70">
        <v>144630</v>
      </c>
    </row>
    <row r="33" spans="1:17" s="134" customFormat="1" ht="18.75">
      <c r="A33" s="135" t="s">
        <v>146</v>
      </c>
      <c r="B33" s="29"/>
      <c r="C33" s="59">
        <v>0</v>
      </c>
      <c r="D33" s="54"/>
      <c r="E33" s="59">
        <v>0</v>
      </c>
      <c r="F33" s="54"/>
      <c r="G33" s="59">
        <v>0</v>
      </c>
      <c r="H33" s="54"/>
      <c r="I33" s="70">
        <v>0</v>
      </c>
      <c r="J33" s="54"/>
      <c r="K33" s="59">
        <v>20000</v>
      </c>
      <c r="L33" s="54"/>
      <c r="M33" s="59">
        <v>36876910</v>
      </c>
      <c r="N33" s="54"/>
      <c r="O33" s="59">
        <v>33980000</v>
      </c>
      <c r="P33" s="54"/>
      <c r="Q33" s="70">
        <v>2896910</v>
      </c>
    </row>
    <row r="34" spans="1:17" s="134" customFormat="1" ht="18.75">
      <c r="A34" s="135" t="s">
        <v>165</v>
      </c>
      <c r="B34" s="29"/>
      <c r="C34" s="59">
        <v>0</v>
      </c>
      <c r="D34" s="54"/>
      <c r="E34" s="59">
        <v>0</v>
      </c>
      <c r="F34" s="54"/>
      <c r="G34" s="59">
        <v>0</v>
      </c>
      <c r="H34" s="54"/>
      <c r="I34" s="70">
        <v>0</v>
      </c>
      <c r="J34" s="54"/>
      <c r="K34" s="59">
        <v>833</v>
      </c>
      <c r="L34" s="54"/>
      <c r="M34" s="59">
        <v>3593995</v>
      </c>
      <c r="N34" s="54"/>
      <c r="O34" s="59">
        <v>3472990</v>
      </c>
      <c r="P34" s="54"/>
      <c r="Q34" s="70">
        <v>121005</v>
      </c>
    </row>
    <row r="35" spans="1:17" s="134" customFormat="1" ht="18.75">
      <c r="A35" s="135" t="s">
        <v>174</v>
      </c>
      <c r="B35" s="29"/>
      <c r="C35" s="59">
        <v>0</v>
      </c>
      <c r="D35" s="54"/>
      <c r="E35" s="59">
        <v>0</v>
      </c>
      <c r="F35" s="54"/>
      <c r="G35" s="59">
        <v>0</v>
      </c>
      <c r="H35" s="54"/>
      <c r="I35" s="70">
        <v>0</v>
      </c>
      <c r="J35" s="54"/>
      <c r="K35" s="59">
        <v>100000</v>
      </c>
      <c r="L35" s="54"/>
      <c r="M35" s="59">
        <v>1580480790</v>
      </c>
      <c r="N35" s="54"/>
      <c r="O35" s="59">
        <v>1175227872</v>
      </c>
      <c r="P35" s="54"/>
      <c r="Q35" s="70">
        <v>405252918</v>
      </c>
    </row>
    <row r="36" spans="1:17" s="134" customFormat="1" ht="18.75">
      <c r="A36" s="135" t="s">
        <v>170</v>
      </c>
      <c r="B36" s="29"/>
      <c r="C36" s="59">
        <v>0</v>
      </c>
      <c r="D36" s="54"/>
      <c r="E36" s="59">
        <v>0</v>
      </c>
      <c r="F36" s="54"/>
      <c r="G36" s="59">
        <v>0</v>
      </c>
      <c r="H36" s="54"/>
      <c r="I36" s="70">
        <v>0</v>
      </c>
      <c r="J36" s="54"/>
      <c r="K36" s="59">
        <v>3107</v>
      </c>
      <c r="L36" s="54"/>
      <c r="M36" s="59">
        <v>5834368</v>
      </c>
      <c r="N36" s="54"/>
      <c r="O36" s="59">
        <v>4994267</v>
      </c>
      <c r="P36" s="54"/>
      <c r="Q36" s="70">
        <v>840101</v>
      </c>
    </row>
    <row r="37" spans="1:17" s="134" customFormat="1" ht="21.75" customHeight="1">
      <c r="A37" s="135" t="s">
        <v>208</v>
      </c>
      <c r="B37" s="29"/>
      <c r="C37" s="59">
        <v>940</v>
      </c>
      <c r="D37" s="54"/>
      <c r="E37" s="59">
        <v>903117165</v>
      </c>
      <c r="F37" s="54"/>
      <c r="G37" s="59">
        <v>903431453</v>
      </c>
      <c r="H37" s="54"/>
      <c r="I37" s="70">
        <v>-314288</v>
      </c>
      <c r="J37" s="54"/>
      <c r="K37" s="59">
        <v>940</v>
      </c>
      <c r="L37" s="54"/>
      <c r="M37" s="59">
        <v>903117165</v>
      </c>
      <c r="N37" s="54"/>
      <c r="O37" s="59">
        <v>903431453</v>
      </c>
      <c r="P37" s="54"/>
      <c r="Q37" s="70">
        <v>-314288</v>
      </c>
    </row>
    <row r="38" spans="1:17" s="134" customFormat="1" ht="18.75">
      <c r="A38" s="135" t="s">
        <v>176</v>
      </c>
      <c r="B38" s="29"/>
      <c r="C38" s="59">
        <v>0</v>
      </c>
      <c r="D38" s="54"/>
      <c r="E38" s="59">
        <v>0</v>
      </c>
      <c r="F38" s="54"/>
      <c r="G38" s="59">
        <v>0</v>
      </c>
      <c r="H38" s="54"/>
      <c r="I38" s="70">
        <v>0</v>
      </c>
      <c r="J38" s="54"/>
      <c r="K38" s="59">
        <v>22630</v>
      </c>
      <c r="L38" s="54"/>
      <c r="M38" s="59">
        <v>22630000000</v>
      </c>
      <c r="N38" s="54"/>
      <c r="O38" s="59">
        <v>21480159797</v>
      </c>
      <c r="P38" s="54"/>
      <c r="Q38" s="70">
        <v>1149840203</v>
      </c>
    </row>
    <row r="39" spans="1:17" ht="18.75">
      <c r="A39" s="135" t="s">
        <v>178</v>
      </c>
      <c r="B39" s="29"/>
      <c r="C39" s="59">
        <v>0</v>
      </c>
      <c r="D39" s="54"/>
      <c r="E39" s="59">
        <v>0</v>
      </c>
      <c r="F39" s="54"/>
      <c r="G39" s="59">
        <v>0</v>
      </c>
      <c r="H39" s="54"/>
      <c r="I39" s="70">
        <v>0</v>
      </c>
      <c r="J39" s="54"/>
      <c r="K39" s="59">
        <v>440</v>
      </c>
      <c r="L39" s="54"/>
      <c r="M39" s="59">
        <v>440000000</v>
      </c>
      <c r="N39" s="54"/>
      <c r="O39" s="59">
        <v>437625931</v>
      </c>
      <c r="P39" s="54"/>
      <c r="Q39" s="70">
        <v>2374069</v>
      </c>
    </row>
    <row r="40" spans="1:17" ht="18.75">
      <c r="A40" s="135" t="s">
        <v>181</v>
      </c>
      <c r="B40" s="29"/>
      <c r="C40" s="59">
        <v>0</v>
      </c>
      <c r="D40" s="54"/>
      <c r="E40" s="59">
        <v>0</v>
      </c>
      <c r="F40" s="54"/>
      <c r="G40" s="59">
        <v>0</v>
      </c>
      <c r="H40" s="54"/>
      <c r="I40" s="70">
        <v>0</v>
      </c>
      <c r="J40" s="54"/>
      <c r="K40" s="59">
        <v>16500</v>
      </c>
      <c r="L40" s="54"/>
      <c r="M40" s="59">
        <v>13706643471</v>
      </c>
      <c r="N40" s="54"/>
      <c r="O40" s="59">
        <v>13399457562</v>
      </c>
      <c r="P40" s="54"/>
      <c r="Q40" s="70">
        <v>307185909</v>
      </c>
    </row>
    <row r="41" spans="1:17" ht="18.75">
      <c r="A41" s="135" t="s">
        <v>145</v>
      </c>
      <c r="B41" s="29"/>
      <c r="C41" s="59">
        <v>0</v>
      </c>
      <c r="D41" s="54"/>
      <c r="E41" s="59">
        <v>0</v>
      </c>
      <c r="F41" s="54"/>
      <c r="G41" s="59">
        <v>0</v>
      </c>
      <c r="H41" s="54"/>
      <c r="I41" s="70">
        <v>0</v>
      </c>
      <c r="J41" s="54"/>
      <c r="K41" s="59">
        <v>12978</v>
      </c>
      <c r="L41" s="54"/>
      <c r="M41" s="59">
        <v>9669422767</v>
      </c>
      <c r="N41" s="54"/>
      <c r="O41" s="59">
        <v>10022487463</v>
      </c>
      <c r="P41" s="54"/>
      <c r="Q41" s="70">
        <v>-353064696</v>
      </c>
    </row>
    <row r="42" spans="1:17" ht="18.75">
      <c r="A42" s="135" t="s">
        <v>179</v>
      </c>
      <c r="B42" s="29"/>
      <c r="C42" s="59">
        <v>0</v>
      </c>
      <c r="D42" s="54"/>
      <c r="E42" s="59">
        <v>0</v>
      </c>
      <c r="F42" s="54"/>
      <c r="G42" s="59">
        <v>0</v>
      </c>
      <c r="H42" s="54"/>
      <c r="I42" s="70">
        <v>0</v>
      </c>
      <c r="J42" s="54"/>
      <c r="K42" s="59">
        <v>13726</v>
      </c>
      <c r="L42" s="54"/>
      <c r="M42" s="59">
        <v>13726000000</v>
      </c>
      <c r="N42" s="54"/>
      <c r="O42" s="59">
        <v>13528101470</v>
      </c>
      <c r="P42" s="54"/>
      <c r="Q42" s="70">
        <v>197898530</v>
      </c>
    </row>
    <row r="43" spans="1:17" ht="18.75">
      <c r="A43" s="135" t="s">
        <v>175</v>
      </c>
      <c r="B43" s="29"/>
      <c r="C43" s="59">
        <v>0</v>
      </c>
      <c r="D43" s="54"/>
      <c r="E43" s="59">
        <v>0</v>
      </c>
      <c r="F43" s="54"/>
      <c r="G43" s="59">
        <v>0</v>
      </c>
      <c r="H43" s="54"/>
      <c r="I43" s="70">
        <v>0</v>
      </c>
      <c r="J43" s="54"/>
      <c r="K43" s="59">
        <v>16000</v>
      </c>
      <c r="L43" s="54"/>
      <c r="M43" s="59">
        <v>16000000000</v>
      </c>
      <c r="N43" s="54"/>
      <c r="O43" s="59">
        <v>15544648576</v>
      </c>
      <c r="P43" s="54"/>
      <c r="Q43" s="70">
        <v>455351424</v>
      </c>
    </row>
    <row r="44" spans="1:17" ht="18.75">
      <c r="A44" s="135" t="s">
        <v>140</v>
      </c>
      <c r="B44" s="29"/>
      <c r="C44" s="59">
        <v>0</v>
      </c>
      <c r="D44" s="54"/>
      <c r="E44" s="59">
        <v>0</v>
      </c>
      <c r="F44" s="54"/>
      <c r="G44" s="59">
        <v>0</v>
      </c>
      <c r="H44" s="54"/>
      <c r="I44" s="70">
        <v>0</v>
      </c>
      <c r="J44" s="54"/>
      <c r="K44" s="59">
        <v>13091</v>
      </c>
      <c r="L44" s="54"/>
      <c r="M44" s="59">
        <v>9615385236</v>
      </c>
      <c r="N44" s="54"/>
      <c r="O44" s="59">
        <v>10379016747</v>
      </c>
      <c r="P44" s="54"/>
      <c r="Q44" s="70">
        <v>-763631511</v>
      </c>
    </row>
    <row r="45" spans="1:17" ht="18.75">
      <c r="A45" s="135" t="s">
        <v>180</v>
      </c>
      <c r="B45" s="29"/>
      <c r="C45" s="59">
        <v>0</v>
      </c>
      <c r="D45" s="54"/>
      <c r="E45" s="59">
        <v>0</v>
      </c>
      <c r="F45" s="54"/>
      <c r="G45" s="59">
        <v>0</v>
      </c>
      <c r="H45" s="54"/>
      <c r="I45" s="70">
        <v>0</v>
      </c>
      <c r="J45" s="54"/>
      <c r="K45" s="59">
        <v>19816</v>
      </c>
      <c r="L45" s="54"/>
      <c r="M45" s="59">
        <v>19326903940</v>
      </c>
      <c r="N45" s="54"/>
      <c r="O45" s="59">
        <v>18551216201</v>
      </c>
      <c r="P45" s="54"/>
      <c r="Q45" s="70">
        <v>775687739</v>
      </c>
    </row>
    <row r="46" spans="1:17" ht="18.75">
      <c r="A46" s="135" t="s">
        <v>154</v>
      </c>
      <c r="B46" s="29"/>
      <c r="C46" s="59">
        <v>0</v>
      </c>
      <c r="D46" s="54"/>
      <c r="E46" s="59">
        <v>0</v>
      </c>
      <c r="F46" s="54"/>
      <c r="G46" s="59">
        <v>0</v>
      </c>
      <c r="H46" s="54"/>
      <c r="I46" s="70">
        <v>0</v>
      </c>
      <c r="J46" s="54"/>
      <c r="K46" s="59">
        <v>2941</v>
      </c>
      <c r="L46" s="54"/>
      <c r="M46" s="59">
        <v>2721391559</v>
      </c>
      <c r="N46" s="54"/>
      <c r="O46" s="59">
        <v>2663742874</v>
      </c>
      <c r="P46" s="54"/>
      <c r="Q46" s="70">
        <v>57648685</v>
      </c>
    </row>
    <row r="47" spans="1:17" ht="18.75">
      <c r="A47" s="135" t="s">
        <v>177</v>
      </c>
      <c r="B47" s="29"/>
      <c r="C47" s="59">
        <v>0</v>
      </c>
      <c r="D47" s="54"/>
      <c r="E47" s="59">
        <v>0</v>
      </c>
      <c r="F47" s="54"/>
      <c r="G47" s="59">
        <v>0</v>
      </c>
      <c r="H47" s="54"/>
      <c r="I47" s="70">
        <v>0</v>
      </c>
      <c r="J47" s="54"/>
      <c r="K47" s="59">
        <v>10000</v>
      </c>
      <c r="L47" s="54"/>
      <c r="M47" s="59">
        <v>10000000000</v>
      </c>
      <c r="N47" s="54"/>
      <c r="O47" s="59">
        <v>9547133266</v>
      </c>
      <c r="P47" s="54"/>
      <c r="Q47" s="70">
        <v>452866734</v>
      </c>
    </row>
    <row r="48" spans="1:17" ht="18.75">
      <c r="A48" s="135" t="s">
        <v>194</v>
      </c>
      <c r="B48" s="29"/>
      <c r="C48" s="59">
        <v>0</v>
      </c>
      <c r="D48" s="54"/>
      <c r="E48" s="59">
        <v>0</v>
      </c>
      <c r="F48" s="54"/>
      <c r="G48" s="59">
        <v>0</v>
      </c>
      <c r="H48" s="54"/>
      <c r="I48" s="70">
        <v>0</v>
      </c>
      <c r="J48" s="54"/>
      <c r="K48" s="59">
        <v>926</v>
      </c>
      <c r="L48" s="54"/>
      <c r="M48" s="59">
        <v>903096818</v>
      </c>
      <c r="N48" s="54"/>
      <c r="O48" s="59">
        <v>899895587</v>
      </c>
      <c r="P48" s="54"/>
      <c r="Q48" s="70">
        <v>3201231</v>
      </c>
    </row>
    <row r="49" spans="1:17" ht="30" customHeight="1" thickBot="1">
      <c r="A49" s="135"/>
      <c r="B49" s="29"/>
      <c r="C49" s="59"/>
      <c r="D49" s="54"/>
      <c r="E49" s="57">
        <f>SUM(E7:E48)</f>
        <v>10247898657</v>
      </c>
      <c r="F49" s="54"/>
      <c r="G49" s="57">
        <f>SUM(G7:G48)</f>
        <v>9087515139</v>
      </c>
      <c r="H49" s="54"/>
      <c r="I49" s="78">
        <f>SUM(I7:I48)</f>
        <v>1160383518</v>
      </c>
      <c r="J49" s="54"/>
      <c r="K49" s="59"/>
      <c r="L49" s="54"/>
      <c r="M49" s="57">
        <f>SUM(M7:M48)</f>
        <v>153099611585</v>
      </c>
      <c r="N49" s="54"/>
      <c r="O49" s="57">
        <f>SUM(O7:O48)</f>
        <v>148148737969</v>
      </c>
      <c r="P49" s="54"/>
      <c r="Q49" s="57">
        <f>SUM(Q7:Q48)</f>
        <v>4950873617</v>
      </c>
    </row>
    <row r="50" spans="1:17" ht="19.5" thickTop="1">
      <c r="A50" s="135"/>
      <c r="B50" s="29"/>
      <c r="C50" s="59"/>
      <c r="D50" s="54"/>
      <c r="E50" s="59"/>
      <c r="F50" s="54"/>
      <c r="G50" s="59"/>
      <c r="H50" s="54"/>
      <c r="I50" s="70"/>
      <c r="J50" s="54"/>
      <c r="K50" s="59"/>
      <c r="L50" s="54"/>
      <c r="M50" s="59"/>
      <c r="N50" s="54"/>
      <c r="O50" s="59"/>
      <c r="P50" s="54"/>
      <c r="Q50" s="70"/>
    </row>
  </sheetData>
  <mergeCells count="6">
    <mergeCell ref="C5:I5"/>
    <mergeCell ref="K5:Q5"/>
    <mergeCell ref="A4:H4"/>
    <mergeCell ref="A1:Q1"/>
    <mergeCell ref="A2:Q2"/>
    <mergeCell ref="A3:Q3"/>
  </mergeCells>
  <printOptions horizontalCentered="1"/>
  <pageMargins left="0" right="0" top="0.15748031496062992" bottom="0" header="0.31496062992125984" footer="0.31496062992125984"/>
  <pageSetup scale="9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rightToLeft="1" view="pageBreakPreview" zoomScale="90" zoomScaleNormal="100" zoomScaleSheetLayoutView="90" workbookViewId="0">
      <selection activeCell="K6" sqref="K6"/>
    </sheetView>
  </sheetViews>
  <sheetFormatPr defaultRowHeight="30" customHeight="1"/>
  <cols>
    <col min="1" max="1" width="24.7109375" customWidth="1"/>
    <col min="2" max="2" width="0.7109375" customWidth="1"/>
    <col min="3" max="3" width="9.85546875" bestFit="1" customWidth="1"/>
    <col min="4" max="4" width="0.85546875" customWidth="1"/>
    <col min="5" max="5" width="15.85546875" bestFit="1" customWidth="1"/>
    <col min="6" max="6" width="0.5703125" customWidth="1"/>
    <col min="7" max="7" width="15.85546875" bestFit="1" customWidth="1"/>
    <col min="8" max="8" width="0.85546875" customWidth="1"/>
    <col min="9" max="9" width="18.42578125" customWidth="1"/>
    <col min="10" max="10" width="0.5703125" customWidth="1"/>
    <col min="11" max="11" width="9.85546875" bestFit="1" customWidth="1"/>
    <col min="12" max="12" width="0.42578125" customWidth="1"/>
    <col min="13" max="13" width="22.42578125" bestFit="1" customWidth="1"/>
    <col min="14" max="14" width="0.42578125" customWidth="1"/>
    <col min="15" max="15" width="18.42578125" customWidth="1"/>
    <col min="16" max="16" width="1" customWidth="1"/>
    <col min="17" max="17" width="18.85546875" bestFit="1" customWidth="1"/>
    <col min="18" max="18" width="2.42578125" customWidth="1"/>
  </cols>
  <sheetData>
    <row r="1" spans="1:17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4">
      <c r="A2" s="194" t="s">
        <v>97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ht="36.75" customHeight="1">
      <c r="A4" s="202" t="s">
        <v>139</v>
      </c>
      <c r="B4" s="202"/>
      <c r="C4" s="202"/>
      <c r="D4" s="202"/>
      <c r="E4" s="202"/>
      <c r="F4" s="202"/>
      <c r="G4" s="202"/>
      <c r="H4" s="202"/>
      <c r="I4" s="202"/>
      <c r="J4" s="192"/>
      <c r="K4" s="192"/>
      <c r="L4" s="192"/>
      <c r="M4" s="192"/>
      <c r="N4" s="192"/>
      <c r="O4" s="192"/>
      <c r="P4" s="192"/>
      <c r="Q4" s="192"/>
    </row>
    <row r="5" spans="1:17" ht="30" customHeight="1" thickBot="1">
      <c r="A5" s="38"/>
      <c r="B5" s="38"/>
      <c r="C5" s="254" t="s">
        <v>211</v>
      </c>
      <c r="D5" s="254"/>
      <c r="E5" s="254"/>
      <c r="F5" s="254"/>
      <c r="G5" s="254"/>
      <c r="H5" s="254"/>
      <c r="I5" s="254"/>
      <c r="J5" s="75"/>
      <c r="K5" s="254" t="s">
        <v>212</v>
      </c>
      <c r="L5" s="254"/>
      <c r="M5" s="254"/>
      <c r="N5" s="254"/>
      <c r="O5" s="254"/>
      <c r="P5" s="254"/>
      <c r="Q5" s="254"/>
    </row>
    <row r="6" spans="1:17" ht="30" customHeight="1" thickBot="1">
      <c r="A6" s="39" t="s">
        <v>73</v>
      </c>
      <c r="B6" s="39"/>
      <c r="C6" s="40" t="s">
        <v>9</v>
      </c>
      <c r="D6" s="39"/>
      <c r="E6" s="41" t="s">
        <v>85</v>
      </c>
      <c r="F6" s="39"/>
      <c r="G6" s="40" t="s">
        <v>83</v>
      </c>
      <c r="H6" s="39"/>
      <c r="I6" s="42" t="s">
        <v>84</v>
      </c>
      <c r="J6" s="38"/>
      <c r="K6" s="40" t="s">
        <v>9</v>
      </c>
      <c r="L6" s="39"/>
      <c r="M6" s="41" t="s">
        <v>37</v>
      </c>
      <c r="N6" s="39"/>
      <c r="O6" s="40" t="s">
        <v>83</v>
      </c>
      <c r="P6" s="39"/>
      <c r="Q6" s="42" t="s">
        <v>86</v>
      </c>
    </row>
    <row r="7" spans="1:17" ht="27" customHeight="1">
      <c r="A7" s="50" t="s">
        <v>103</v>
      </c>
      <c r="B7" s="50"/>
      <c r="C7" s="53">
        <v>257500</v>
      </c>
      <c r="D7" s="54"/>
      <c r="E7" s="54">
        <v>1044691469</v>
      </c>
      <c r="F7" s="87"/>
      <c r="G7" s="54">
        <v>1253527767</v>
      </c>
      <c r="H7" s="54"/>
      <c r="I7" s="70">
        <v>-208836297</v>
      </c>
      <c r="J7" s="55"/>
      <c r="K7" s="53">
        <v>257500</v>
      </c>
      <c r="L7" s="51"/>
      <c r="M7" s="53">
        <v>1044691469</v>
      </c>
      <c r="N7" s="51"/>
      <c r="O7" s="54">
        <v>1357981932</v>
      </c>
      <c r="P7" s="51"/>
      <c r="Q7" s="70">
        <v>-313290462</v>
      </c>
    </row>
    <row r="8" spans="1:17" ht="27" customHeight="1">
      <c r="A8" s="50" t="s">
        <v>125</v>
      </c>
      <c r="B8" s="50"/>
      <c r="C8" s="54">
        <v>3147600</v>
      </c>
      <c r="D8" s="87"/>
      <c r="E8" s="54">
        <v>5199007381</v>
      </c>
      <c r="F8" s="54"/>
      <c r="G8" s="54">
        <v>5978235106</v>
      </c>
      <c r="H8" s="54"/>
      <c r="I8" s="70">
        <v>-779227724</v>
      </c>
      <c r="J8" s="55"/>
      <c r="K8" s="53">
        <v>3147600</v>
      </c>
      <c r="L8" s="51"/>
      <c r="M8" s="53">
        <v>5199007381</v>
      </c>
      <c r="N8" s="51"/>
      <c r="O8" s="54">
        <v>7967043742</v>
      </c>
      <c r="P8" s="51"/>
      <c r="Q8" s="70">
        <v>-2768036360</v>
      </c>
    </row>
    <row r="9" spans="1:17" ht="27" customHeight="1">
      <c r="A9" s="50" t="s">
        <v>200</v>
      </c>
      <c r="B9" s="50"/>
      <c r="C9" s="54">
        <v>400000</v>
      </c>
      <c r="D9" s="54"/>
      <c r="E9" s="53">
        <v>894789900</v>
      </c>
      <c r="F9" s="87"/>
      <c r="G9" s="54">
        <v>1140467329</v>
      </c>
      <c r="H9" s="54"/>
      <c r="I9" s="70">
        <v>-245677429</v>
      </c>
      <c r="J9" s="55"/>
      <c r="K9" s="53">
        <v>400000</v>
      </c>
      <c r="L9" s="51"/>
      <c r="M9" s="53">
        <v>894789900</v>
      </c>
      <c r="N9" s="51"/>
      <c r="O9" s="54">
        <v>1140467329</v>
      </c>
      <c r="P9" s="51"/>
      <c r="Q9" s="70">
        <v>-245677429</v>
      </c>
    </row>
    <row r="10" spans="1:17" ht="27" customHeight="1">
      <c r="A10" s="50" t="s">
        <v>126</v>
      </c>
      <c r="B10" s="50"/>
      <c r="C10" s="54">
        <v>382564</v>
      </c>
      <c r="D10" s="54"/>
      <c r="E10" s="54">
        <v>4453951349</v>
      </c>
      <c r="F10" s="87"/>
      <c r="G10" s="54">
        <v>4993410967</v>
      </c>
      <c r="H10" s="54"/>
      <c r="I10" s="70">
        <v>-539459617</v>
      </c>
      <c r="J10" s="55"/>
      <c r="K10" s="53">
        <v>382564</v>
      </c>
      <c r="L10" s="51"/>
      <c r="M10" s="53">
        <v>4453951349</v>
      </c>
      <c r="N10" s="51"/>
      <c r="O10" s="54">
        <v>6630016019</v>
      </c>
      <c r="P10" s="51"/>
      <c r="Q10" s="70">
        <v>-2176064669</v>
      </c>
    </row>
    <row r="11" spans="1:17" ht="27" customHeight="1">
      <c r="A11" s="157" t="s">
        <v>127</v>
      </c>
      <c r="B11" s="157"/>
      <c r="C11" s="53">
        <v>1000000</v>
      </c>
      <c r="D11" s="54"/>
      <c r="E11" s="54">
        <v>2866773750</v>
      </c>
      <c r="F11" s="87"/>
      <c r="G11" s="54">
        <v>2712294750</v>
      </c>
      <c r="H11" s="54"/>
      <c r="I11" s="70">
        <v>154479000</v>
      </c>
      <c r="J11" s="55"/>
      <c r="K11" s="53">
        <v>1000000</v>
      </c>
      <c r="L11" s="51"/>
      <c r="M11" s="53">
        <v>2866773750</v>
      </c>
      <c r="N11" s="51"/>
      <c r="O11" s="54">
        <v>2018573117</v>
      </c>
      <c r="P11" s="51"/>
      <c r="Q11" s="70">
        <v>848200633</v>
      </c>
    </row>
    <row r="12" spans="1:17" ht="27" customHeight="1">
      <c r="A12" s="157" t="s">
        <v>128</v>
      </c>
      <c r="B12" s="157"/>
      <c r="C12" s="53">
        <v>800000</v>
      </c>
      <c r="D12" s="87"/>
      <c r="E12" s="54">
        <v>3531627600</v>
      </c>
      <c r="F12" s="54"/>
      <c r="G12" s="53">
        <v>4032947677</v>
      </c>
      <c r="H12" s="54"/>
      <c r="I12" s="70">
        <v>-501320077</v>
      </c>
      <c r="J12" s="55"/>
      <c r="K12" s="53">
        <v>800000</v>
      </c>
      <c r="L12" s="51"/>
      <c r="M12" s="53">
        <v>3531627600</v>
      </c>
      <c r="N12" s="51"/>
      <c r="O12" s="54">
        <v>2861204297</v>
      </c>
      <c r="P12" s="51"/>
      <c r="Q12" s="70">
        <v>670423303</v>
      </c>
    </row>
    <row r="13" spans="1:17" ht="27" customHeight="1">
      <c r="A13" s="157" t="s">
        <v>186</v>
      </c>
      <c r="B13" s="157"/>
      <c r="C13" s="53">
        <v>50000</v>
      </c>
      <c r="D13" s="54"/>
      <c r="E13" s="54">
        <v>1580934125</v>
      </c>
      <c r="F13" s="87"/>
      <c r="G13" s="54">
        <v>1819584375</v>
      </c>
      <c r="H13" s="54"/>
      <c r="I13" s="70">
        <v>-238650250</v>
      </c>
      <c r="J13" s="55"/>
      <c r="K13" s="53">
        <v>50000</v>
      </c>
      <c r="L13" s="51"/>
      <c r="M13" s="53">
        <v>1580934125</v>
      </c>
      <c r="N13" s="51"/>
      <c r="O13" s="54">
        <v>1807452767</v>
      </c>
      <c r="P13" s="51"/>
      <c r="Q13" s="70">
        <v>-226518642</v>
      </c>
    </row>
    <row r="14" spans="1:17" ht="27" customHeight="1">
      <c r="A14" s="157" t="s">
        <v>105</v>
      </c>
      <c r="B14" s="157"/>
      <c r="C14" s="54">
        <v>2000000</v>
      </c>
      <c r="D14" s="54"/>
      <c r="E14" s="54">
        <v>7010970000</v>
      </c>
      <c r="F14" s="87"/>
      <c r="G14" s="54">
        <v>8055155276</v>
      </c>
      <c r="H14" s="54"/>
      <c r="I14" s="70">
        <v>-1044185276</v>
      </c>
      <c r="J14" s="55"/>
      <c r="K14" s="53">
        <v>2000000</v>
      </c>
      <c r="L14" s="51"/>
      <c r="M14" s="53">
        <v>7010970000</v>
      </c>
      <c r="N14" s="51"/>
      <c r="O14" s="54">
        <v>5234838111</v>
      </c>
      <c r="P14" s="51"/>
      <c r="Q14" s="70">
        <v>1776131889</v>
      </c>
    </row>
    <row r="15" spans="1:17" ht="27" customHeight="1">
      <c r="A15" s="157" t="s">
        <v>143</v>
      </c>
      <c r="B15" s="157"/>
      <c r="C15" s="51">
        <v>300000</v>
      </c>
      <c r="D15" s="51"/>
      <c r="E15" s="51">
        <v>1650845775</v>
      </c>
      <c r="F15" s="51"/>
      <c r="G15" s="51">
        <v>2003473800</v>
      </c>
      <c r="H15" s="51"/>
      <c r="I15" s="70">
        <v>-352628025</v>
      </c>
      <c r="J15" s="55"/>
      <c r="K15" s="53">
        <v>300000</v>
      </c>
      <c r="L15" s="51"/>
      <c r="M15" s="53">
        <v>1650845775</v>
      </c>
      <c r="N15" s="51"/>
      <c r="O15" s="54">
        <v>2055257453</v>
      </c>
      <c r="P15" s="51"/>
      <c r="Q15" s="70">
        <v>-404411678</v>
      </c>
    </row>
    <row r="16" spans="1:17" ht="27" customHeight="1">
      <c r="A16" s="157" t="s">
        <v>132</v>
      </c>
      <c r="B16" s="157"/>
      <c r="C16" s="54">
        <v>87724</v>
      </c>
      <c r="D16" s="87"/>
      <c r="E16" s="54">
        <v>384393957</v>
      </c>
      <c r="F16" s="54"/>
      <c r="G16" s="54">
        <v>417404060</v>
      </c>
      <c r="H16" s="54"/>
      <c r="I16" s="70">
        <v>-33010102</v>
      </c>
      <c r="J16" s="55"/>
      <c r="K16" s="53">
        <v>87724</v>
      </c>
      <c r="L16" s="51"/>
      <c r="M16" s="53">
        <v>384393957</v>
      </c>
      <c r="N16" s="51"/>
      <c r="O16" s="54">
        <v>453603512</v>
      </c>
      <c r="P16" s="51"/>
      <c r="Q16" s="70">
        <v>-69209554</v>
      </c>
    </row>
    <row r="17" spans="1:17" ht="27" customHeight="1">
      <c r="A17" s="157" t="s">
        <v>171</v>
      </c>
      <c r="B17" s="157"/>
      <c r="C17" s="54">
        <v>300000</v>
      </c>
      <c r="D17" s="54"/>
      <c r="E17" s="54">
        <v>1007975475</v>
      </c>
      <c r="F17" s="87"/>
      <c r="G17" s="54">
        <v>1160600313</v>
      </c>
      <c r="H17" s="54"/>
      <c r="I17" s="70">
        <v>-152624838</v>
      </c>
      <c r="J17" s="55"/>
      <c r="K17" s="53">
        <v>300000</v>
      </c>
      <c r="L17" s="51"/>
      <c r="M17" s="53">
        <v>1007975475</v>
      </c>
      <c r="N17" s="51"/>
      <c r="O17" s="54">
        <v>1160600313</v>
      </c>
      <c r="P17" s="51"/>
      <c r="Q17" s="70">
        <v>-152624838</v>
      </c>
    </row>
    <row r="18" spans="1:17" ht="27" customHeight="1">
      <c r="A18" s="157" t="s">
        <v>124</v>
      </c>
      <c r="B18" s="157"/>
      <c r="C18" s="54">
        <v>949546</v>
      </c>
      <c r="D18" s="54"/>
      <c r="E18" s="54">
        <v>1274090140</v>
      </c>
      <c r="F18" s="87"/>
      <c r="G18" s="54">
        <v>1552415366</v>
      </c>
      <c r="H18" s="54"/>
      <c r="I18" s="70">
        <v>-278325225</v>
      </c>
      <c r="J18" s="55"/>
      <c r="K18" s="53">
        <v>949546</v>
      </c>
      <c r="L18" s="51"/>
      <c r="M18" s="53">
        <v>1274090140</v>
      </c>
      <c r="N18" s="51"/>
      <c r="O18" s="54">
        <v>1616281760</v>
      </c>
      <c r="P18" s="51"/>
      <c r="Q18" s="70">
        <v>-342191619</v>
      </c>
    </row>
    <row r="19" spans="1:17" ht="27" customHeight="1">
      <c r="A19" s="157" t="s">
        <v>130</v>
      </c>
      <c r="B19" s="157"/>
      <c r="C19" s="54">
        <v>50000</v>
      </c>
      <c r="D19" s="87"/>
      <c r="E19" s="54">
        <v>1813444825</v>
      </c>
      <c r="F19" s="54"/>
      <c r="G19" s="54">
        <v>1800522062</v>
      </c>
      <c r="H19" s="54"/>
      <c r="I19" s="70">
        <v>12922763</v>
      </c>
      <c r="J19" s="55"/>
      <c r="K19" s="53">
        <v>50000</v>
      </c>
      <c r="L19" s="51"/>
      <c r="M19" s="53">
        <v>1813444825</v>
      </c>
      <c r="N19" s="51"/>
      <c r="O19" s="54">
        <v>1796322275</v>
      </c>
      <c r="P19" s="51"/>
      <c r="Q19" s="70">
        <v>17122550</v>
      </c>
    </row>
    <row r="20" spans="1:17" ht="27" customHeight="1">
      <c r="A20" s="157" t="s">
        <v>189</v>
      </c>
      <c r="B20" s="157"/>
      <c r="C20" s="53">
        <v>250000</v>
      </c>
      <c r="D20" s="54"/>
      <c r="E20" s="54">
        <v>1819336812</v>
      </c>
      <c r="F20" s="87"/>
      <c r="G20" s="54">
        <v>2010964469</v>
      </c>
      <c r="H20" s="54"/>
      <c r="I20" s="70">
        <v>-191627656</v>
      </c>
      <c r="J20" s="55"/>
      <c r="K20" s="53">
        <v>250000</v>
      </c>
      <c r="L20" s="51"/>
      <c r="M20" s="53">
        <v>1819336812</v>
      </c>
      <c r="N20" s="51"/>
      <c r="O20" s="54">
        <v>1549234860</v>
      </c>
      <c r="P20" s="51"/>
      <c r="Q20" s="70">
        <v>270101952</v>
      </c>
    </row>
    <row r="21" spans="1:17" ht="27" customHeight="1">
      <c r="A21" s="50" t="s">
        <v>108</v>
      </c>
      <c r="B21" s="50"/>
      <c r="C21" s="54">
        <v>220000</v>
      </c>
      <c r="D21" s="54"/>
      <c r="E21" s="54">
        <v>3159768920</v>
      </c>
      <c r="F21" s="54"/>
      <c r="G21" s="54">
        <v>3080033990</v>
      </c>
      <c r="H21" s="54"/>
      <c r="I21" s="70">
        <v>79734930</v>
      </c>
      <c r="J21" s="55"/>
      <c r="K21" s="53">
        <v>220000</v>
      </c>
      <c r="L21" s="51"/>
      <c r="M21" s="53">
        <v>3159768920</v>
      </c>
      <c r="N21" s="51"/>
      <c r="O21" s="54">
        <v>3352388087</v>
      </c>
      <c r="P21" s="51"/>
      <c r="Q21" s="70">
        <v>-192619167</v>
      </c>
    </row>
    <row r="22" spans="1:17" ht="24" customHeight="1">
      <c r="A22" s="50" t="s">
        <v>185</v>
      </c>
      <c r="B22" s="50"/>
      <c r="C22" s="51">
        <v>300000</v>
      </c>
      <c r="D22" s="51"/>
      <c r="E22" s="54">
        <v>1592916150</v>
      </c>
      <c r="F22" s="51"/>
      <c r="G22" s="51">
        <v>1357685046</v>
      </c>
      <c r="H22" s="51"/>
      <c r="I22" s="70">
        <v>235231104</v>
      </c>
      <c r="J22" s="55"/>
      <c r="K22" s="53">
        <v>300000</v>
      </c>
      <c r="L22" s="51"/>
      <c r="M22" s="53">
        <v>1592916150</v>
      </c>
      <c r="N22" s="51"/>
      <c r="O22" s="54">
        <v>1370966554</v>
      </c>
      <c r="P22" s="51"/>
      <c r="Q22" s="70">
        <v>221949596</v>
      </c>
    </row>
    <row r="23" spans="1:17" ht="24" customHeight="1">
      <c r="A23" s="50" t="s">
        <v>188</v>
      </c>
      <c r="B23" s="50"/>
      <c r="C23" s="54">
        <v>300000</v>
      </c>
      <c r="E23" s="54">
        <v>1078085175</v>
      </c>
      <c r="F23" s="54"/>
      <c r="G23" s="54">
        <v>1054616250</v>
      </c>
      <c r="I23" s="70">
        <v>23468925</v>
      </c>
      <c r="K23" s="53">
        <v>300000</v>
      </c>
      <c r="M23" s="53">
        <v>1078085175</v>
      </c>
      <c r="O23" s="54">
        <v>785317041</v>
      </c>
      <c r="Q23" s="70">
        <v>292768134</v>
      </c>
    </row>
    <row r="24" spans="1:17" ht="24" customHeight="1">
      <c r="A24" s="50" t="s">
        <v>133</v>
      </c>
      <c r="B24" s="50"/>
      <c r="C24" s="54">
        <v>280000</v>
      </c>
      <c r="E24" s="54">
        <v>1218047110</v>
      </c>
      <c r="F24" s="54"/>
      <c r="G24" s="54">
        <v>1262964850</v>
      </c>
      <c r="I24" s="70">
        <v>-44917740</v>
      </c>
      <c r="K24" s="53">
        <v>280000</v>
      </c>
      <c r="L24" s="51"/>
      <c r="M24" s="53">
        <v>1218047110</v>
      </c>
      <c r="N24" s="51"/>
      <c r="O24" s="54">
        <v>1158717856</v>
      </c>
      <c r="P24" s="51"/>
      <c r="Q24" s="70">
        <v>59329254</v>
      </c>
    </row>
    <row r="25" spans="1:17" ht="30" customHeight="1">
      <c r="A25" s="50" t="s">
        <v>153</v>
      </c>
      <c r="B25" s="50"/>
      <c r="C25" s="54">
        <v>1100000</v>
      </c>
      <c r="D25" s="87"/>
      <c r="E25" s="54">
        <v>4716560750</v>
      </c>
      <c r="F25" s="54"/>
      <c r="G25" s="54">
        <v>4118948768</v>
      </c>
      <c r="H25" s="54"/>
      <c r="I25" s="70">
        <v>597611982</v>
      </c>
      <c r="K25" s="53">
        <v>1100000</v>
      </c>
      <c r="L25" s="51"/>
      <c r="M25" s="53">
        <v>4716560750</v>
      </c>
      <c r="N25" s="51"/>
      <c r="O25" s="54">
        <v>4133500361</v>
      </c>
      <c r="P25" s="51"/>
      <c r="Q25" s="70">
        <v>583060389</v>
      </c>
    </row>
    <row r="26" spans="1:17" ht="30" customHeight="1">
      <c r="A26" s="50" t="s">
        <v>107</v>
      </c>
      <c r="B26" s="50"/>
      <c r="C26" s="54">
        <v>750000</v>
      </c>
      <c r="D26" s="87"/>
      <c r="E26" s="54">
        <v>2090665312</v>
      </c>
      <c r="F26" s="54"/>
      <c r="G26" s="54">
        <v>2162706000</v>
      </c>
      <c r="H26" s="54"/>
      <c r="I26" s="70">
        <v>-72040687</v>
      </c>
      <c r="K26" s="53">
        <v>750000</v>
      </c>
      <c r="L26" s="51"/>
      <c r="M26" s="53">
        <v>2090665312</v>
      </c>
      <c r="N26" s="51"/>
      <c r="O26" s="54">
        <v>1604611690</v>
      </c>
      <c r="P26" s="51"/>
      <c r="Q26" s="70">
        <v>486053622</v>
      </c>
    </row>
    <row r="27" spans="1:17" ht="30" customHeight="1">
      <c r="A27" s="50" t="s">
        <v>199</v>
      </c>
      <c r="B27" s="50"/>
      <c r="C27" s="54">
        <v>11897</v>
      </c>
      <c r="D27" s="87"/>
      <c r="E27" s="54">
        <v>297552824</v>
      </c>
      <c r="F27" s="54"/>
      <c r="G27" s="54">
        <v>347131247</v>
      </c>
      <c r="H27" s="54"/>
      <c r="I27" s="70">
        <v>-49578422</v>
      </c>
      <c r="K27" s="53">
        <v>11897</v>
      </c>
      <c r="L27" s="51"/>
      <c r="M27" s="53">
        <v>297552824</v>
      </c>
      <c r="N27" s="51"/>
      <c r="O27" s="54">
        <v>347131247</v>
      </c>
      <c r="P27" s="51"/>
      <c r="Q27" s="70">
        <v>-49578422</v>
      </c>
    </row>
    <row r="28" spans="1:17" ht="30" customHeight="1">
      <c r="A28" s="50" t="s">
        <v>131</v>
      </c>
      <c r="B28" s="50"/>
      <c r="C28" s="54">
        <v>0</v>
      </c>
      <c r="D28" s="87"/>
      <c r="E28" s="54">
        <v>0</v>
      </c>
      <c r="F28" s="54"/>
      <c r="G28" s="54">
        <v>0</v>
      </c>
      <c r="H28" s="54"/>
      <c r="I28" s="70">
        <v>0</v>
      </c>
      <c r="K28" s="53">
        <v>20000</v>
      </c>
      <c r="L28" s="51"/>
      <c r="M28" s="53">
        <v>922259435</v>
      </c>
      <c r="N28" s="51"/>
      <c r="O28" s="54">
        <v>921924152</v>
      </c>
      <c r="P28" s="51"/>
      <c r="Q28" s="70">
        <v>335283</v>
      </c>
    </row>
    <row r="29" spans="1:17" ht="30" customHeight="1">
      <c r="A29" s="50" t="s">
        <v>151</v>
      </c>
      <c r="C29" s="159">
        <v>0</v>
      </c>
      <c r="E29" s="159">
        <v>0</v>
      </c>
      <c r="F29" s="172"/>
      <c r="G29" s="159">
        <v>0</v>
      </c>
      <c r="H29" s="172"/>
      <c r="I29" s="70">
        <v>0</v>
      </c>
      <c r="J29" s="172"/>
      <c r="K29" s="159">
        <v>485490</v>
      </c>
      <c r="L29" s="172"/>
      <c r="M29" s="159">
        <v>480275716</v>
      </c>
      <c r="N29" s="172"/>
      <c r="O29" s="159">
        <v>480101114</v>
      </c>
      <c r="P29" s="172"/>
      <c r="Q29" s="70">
        <v>174602</v>
      </c>
    </row>
    <row r="30" spans="1:17" ht="30" customHeight="1">
      <c r="A30" s="50" t="s">
        <v>152</v>
      </c>
      <c r="C30" s="159">
        <v>0</v>
      </c>
      <c r="D30" s="172"/>
      <c r="E30" s="70">
        <v>0</v>
      </c>
      <c r="F30" s="159"/>
      <c r="G30" s="159">
        <v>0</v>
      </c>
      <c r="H30" s="70"/>
      <c r="I30" s="159">
        <v>0</v>
      </c>
      <c r="J30" s="172"/>
      <c r="K30" s="70">
        <v>250000</v>
      </c>
      <c r="L30" s="159"/>
      <c r="M30" s="53">
        <v>1480423750</v>
      </c>
      <c r="N30" s="53"/>
      <c r="O30" s="53">
        <v>1135475461</v>
      </c>
      <c r="P30" s="172"/>
      <c r="Q30" s="70">
        <v>344948289</v>
      </c>
    </row>
    <row r="31" spans="1:17" ht="30" customHeight="1">
      <c r="A31" s="50" t="s">
        <v>194</v>
      </c>
      <c r="C31" s="159">
        <v>3345</v>
      </c>
      <c r="D31" s="172"/>
      <c r="E31" s="70">
        <v>3318311123</v>
      </c>
      <c r="F31" s="159"/>
      <c r="G31" s="159">
        <v>3287191558</v>
      </c>
      <c r="H31" s="70"/>
      <c r="I31" s="159">
        <v>31119565</v>
      </c>
      <c r="J31" s="172"/>
      <c r="K31" s="70">
        <v>3345</v>
      </c>
      <c r="L31" s="159"/>
      <c r="M31" s="53">
        <v>3318311123</v>
      </c>
      <c r="N31" s="53"/>
      <c r="O31" s="53">
        <v>3287191557</v>
      </c>
      <c r="P31" s="172"/>
      <c r="Q31" s="70">
        <v>31119566</v>
      </c>
    </row>
    <row r="32" spans="1:17" ht="30" customHeight="1">
      <c r="A32" s="50" t="s">
        <v>208</v>
      </c>
      <c r="C32" s="159">
        <v>3460</v>
      </c>
      <c r="D32" s="172"/>
      <c r="E32" s="70">
        <v>3363592945</v>
      </c>
      <c r="F32" s="159"/>
      <c r="G32" s="159">
        <v>3333752359</v>
      </c>
      <c r="H32" s="70"/>
      <c r="I32" s="159">
        <v>29840586</v>
      </c>
      <c r="J32" s="172"/>
      <c r="K32" s="70">
        <v>3460</v>
      </c>
      <c r="L32" s="159"/>
      <c r="M32" s="53">
        <v>3363592945</v>
      </c>
      <c r="N32" s="53"/>
      <c r="O32" s="53">
        <v>3333752359</v>
      </c>
      <c r="P32" s="172"/>
      <c r="Q32" s="70">
        <v>29840586</v>
      </c>
    </row>
    <row r="33" spans="1:17" ht="30" customHeight="1">
      <c r="A33" s="50" t="s">
        <v>140</v>
      </c>
      <c r="C33" s="159">
        <v>17683</v>
      </c>
      <c r="D33" s="172"/>
      <c r="E33" s="70">
        <v>12790400634</v>
      </c>
      <c r="F33" s="159"/>
      <c r="G33" s="172">
        <v>12705283378</v>
      </c>
      <c r="H33" s="70"/>
      <c r="I33" s="159">
        <v>85117256</v>
      </c>
      <c r="J33" s="172"/>
      <c r="K33" s="70">
        <v>17683</v>
      </c>
      <c r="L33" s="159"/>
      <c r="M33" s="53">
        <v>12790400634</v>
      </c>
      <c r="N33" s="53"/>
      <c r="O33" s="53">
        <v>13386263246</v>
      </c>
      <c r="P33" s="172"/>
      <c r="Q33" s="70">
        <v>-595862611</v>
      </c>
    </row>
    <row r="34" spans="1:17" ht="30" customHeight="1">
      <c r="A34" s="50" t="s">
        <v>145</v>
      </c>
      <c r="C34" s="159">
        <v>13668</v>
      </c>
      <c r="D34" s="172"/>
      <c r="E34" s="70">
        <v>10039830286</v>
      </c>
      <c r="F34" s="159"/>
      <c r="G34" s="172">
        <v>10035159219</v>
      </c>
      <c r="H34" s="70"/>
      <c r="I34" s="159">
        <v>4671067</v>
      </c>
      <c r="J34" s="172"/>
      <c r="K34" s="70">
        <v>13668</v>
      </c>
      <c r="L34" s="159"/>
      <c r="M34" s="53">
        <v>10039830286</v>
      </c>
      <c r="N34" s="53"/>
      <c r="O34" s="53">
        <v>10555352029</v>
      </c>
      <c r="P34" s="172"/>
      <c r="Q34" s="70">
        <v>-515521742</v>
      </c>
    </row>
    <row r="35" spans="1:17" ht="30" customHeight="1">
      <c r="A35" s="50" t="s">
        <v>163</v>
      </c>
      <c r="C35" s="159">
        <v>0</v>
      </c>
      <c r="D35" s="172"/>
      <c r="E35" s="70">
        <v>0</v>
      </c>
      <c r="F35" s="159"/>
      <c r="G35" s="159">
        <v>0</v>
      </c>
      <c r="H35" s="70"/>
      <c r="I35" s="159">
        <v>0</v>
      </c>
      <c r="J35" s="172"/>
      <c r="K35" s="70">
        <v>19000</v>
      </c>
      <c r="L35" s="159"/>
      <c r="M35" s="53">
        <v>18986225000</v>
      </c>
      <c r="N35" s="53"/>
      <c r="O35" s="53">
        <v>19000000000</v>
      </c>
      <c r="P35" s="172"/>
      <c r="Q35" s="70">
        <v>-13775000</v>
      </c>
    </row>
    <row r="36" spans="1:17" ht="30" customHeight="1" thickBot="1">
      <c r="E36" s="78">
        <f>SUM(E7:E35)</f>
        <v>78198563787</v>
      </c>
      <c r="F36" s="70"/>
      <c r="G36" s="159">
        <f>SUM(G7:G35)</f>
        <v>81676475982</v>
      </c>
      <c r="H36" s="70"/>
      <c r="I36" s="78">
        <f>SUM(I7:I35)</f>
        <v>-3477912187</v>
      </c>
      <c r="J36" s="70"/>
      <c r="K36" s="70"/>
      <c r="L36" s="70"/>
      <c r="M36" s="78">
        <f>SUM(M7:M35)</f>
        <v>100067747688</v>
      </c>
      <c r="N36" s="70"/>
      <c r="O36" s="78">
        <f>SUM(O7:O35)</f>
        <v>102501570241</v>
      </c>
      <c r="P36" s="70"/>
      <c r="Q36" s="78">
        <f>SUM(Q7:Q35)</f>
        <v>-2433822545</v>
      </c>
    </row>
    <row r="37" spans="1:17" ht="30" customHeight="1" thickTop="1">
      <c r="G37" s="159"/>
    </row>
  </sheetData>
  <sortState ref="A7:Q28">
    <sortCondition ref="A7:A28"/>
  </sortState>
  <mergeCells count="7">
    <mergeCell ref="C5:I5"/>
    <mergeCell ref="K5:Q5"/>
    <mergeCell ref="A1:Q1"/>
    <mergeCell ref="A2:Q2"/>
    <mergeCell ref="A3:Q3"/>
    <mergeCell ref="A4:I4"/>
    <mergeCell ref="J4:Q4"/>
  </mergeCells>
  <hyperlinks>
    <hyperlink ref="A9" r:id="rId1" display="../../../../../admin/Stock/StockTransactionList.aspx%3fStockID=4560&amp;BasketID=0"/>
    <hyperlink ref="A21" r:id="rId2" display="../../../../../admin/Stock/StockTransactionList.aspx%3fStockID=4554&amp;BasketID=0"/>
    <hyperlink ref="A18" r:id="rId3" display="../../../../../admin/Stock/StockTransactionList.aspx%3fStockID=175980&amp;BasketID=0"/>
    <hyperlink ref="A16" r:id="rId4" display="../../../../../admin/Stock/StockTransactionList.aspx%3fStockID=84900&amp;BasketID=0"/>
    <hyperlink ref="A14" r:id="rId5" display="../../../../../admin/Stock/StockTransactionList.aspx%3fStockID=4904&amp;BasketID=0"/>
    <hyperlink ref="A10" r:id="rId6" display="../../../../../admin/Stock/StockTransactionList.aspx%3fStockID=4765&amp;BasketID=0"/>
    <hyperlink ref="A15" r:id="rId7" display="../../../../../admin/Stock/StockTransactionList.aspx%3fStockID=174127&amp;BasketID=0"/>
    <hyperlink ref="A19" r:id="rId8" display="../../../../../admin/Stock/StockTransactionList.aspx%3fStockID=169082&amp;BasketID=0"/>
    <hyperlink ref="A11" r:id="rId9" display="../../../../../admin/Stock/StockTransactionList.aspx%3fStockID=178404&amp;BasketID=0"/>
    <hyperlink ref="A17" r:id="rId10" display="../../../../../admin/Stock/StockTransactionList.aspx%3fStockID=4634&amp;BasketID=0"/>
    <hyperlink ref="A22" r:id="rId11" display="../../../../../admin/Stock/StockTransactionList.aspx%3fStockID=4637&amp;BasketID=0"/>
    <hyperlink ref="A20" r:id="rId12" display="../../../../../admin/Stock/StockTransactionList.aspx%3fStockID=4808&amp;BasketID=0"/>
    <hyperlink ref="A12" r:id="rId13" display="../../../../../admin/Stock/StockTransactionList.aspx%3fStockID=4525&amp;BasketID=0"/>
    <hyperlink ref="A8" r:id="rId14" display="../../../../../admin/Stock/StockTransactionList.aspx%3fStockID=4577&amp;BasketID=0"/>
  </hyperlinks>
  <printOptions horizontalCentered="1"/>
  <pageMargins left="0" right="0" top="0.15748031496062992" bottom="0" header="0.31496062992125984" footer="0.31496062992125984"/>
  <pageSetup scale="85" orientation="landscape" r:id="rId1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rightToLeft="1" view="pageBreakPreview" zoomScale="90" zoomScaleNormal="100" zoomScaleSheetLayoutView="90" workbookViewId="0">
      <selection activeCell="O6" sqref="O6"/>
    </sheetView>
  </sheetViews>
  <sheetFormatPr defaultColWidth="9.140625" defaultRowHeight="12.75"/>
  <cols>
    <col min="1" max="1" width="22.42578125" style="26" customWidth="1"/>
    <col min="2" max="2" width="0.85546875" style="26" customWidth="1"/>
    <col min="3" max="3" width="10.5703125" style="26" customWidth="1"/>
    <col min="4" max="4" width="1" style="26" customWidth="1"/>
    <col min="5" max="5" width="14.7109375" style="26" customWidth="1"/>
    <col min="6" max="6" width="1" style="26" customWidth="1"/>
    <col min="7" max="7" width="9.140625" style="26"/>
    <col min="8" max="8" width="0.85546875" style="26" customWidth="1"/>
    <col min="9" max="9" width="14.42578125" style="26" customWidth="1"/>
    <col min="10" max="10" width="1" style="26" customWidth="1"/>
    <col min="11" max="11" width="13.42578125" style="26" customWidth="1"/>
    <col min="12" max="12" width="1.140625" style="26" customWidth="1"/>
    <col min="13" max="13" width="15.28515625" style="26" customWidth="1"/>
    <col min="14" max="14" width="0.85546875" style="26" customWidth="1"/>
    <col min="15" max="15" width="15.42578125" style="26" bestFit="1" customWidth="1"/>
    <col min="16" max="16" width="1" style="26" customWidth="1"/>
    <col min="17" max="17" width="14.85546875" style="26" bestFit="1" customWidth="1"/>
    <col min="18" max="18" width="0.7109375" style="26" customWidth="1"/>
    <col min="19" max="19" width="14.7109375" style="26" customWidth="1"/>
    <col min="20" max="20" width="16.5703125" style="26" customWidth="1"/>
    <col min="21" max="16384" width="9.140625" style="26"/>
  </cols>
  <sheetData>
    <row r="1" spans="1:19" ht="21" customHeight="1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spans="1:19" ht="19.5" customHeight="1">
      <c r="A2" s="194" t="s">
        <v>97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22.5" customHeight="1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1:19" ht="22.5" customHeight="1">
      <c r="A4" s="202" t="s">
        <v>114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ht="21.75" thickBot="1">
      <c r="A5" s="4"/>
      <c r="B5" s="4"/>
      <c r="C5" s="255" t="s">
        <v>81</v>
      </c>
      <c r="D5" s="255"/>
      <c r="E5" s="255"/>
      <c r="F5" s="255"/>
      <c r="G5" s="255"/>
      <c r="H5" s="17"/>
      <c r="I5" s="254" t="s">
        <v>211</v>
      </c>
      <c r="J5" s="254"/>
      <c r="K5" s="254"/>
      <c r="L5" s="254"/>
      <c r="M5" s="254"/>
      <c r="N5" s="3"/>
      <c r="O5" s="254" t="s">
        <v>212</v>
      </c>
      <c r="P5" s="254"/>
      <c r="Q5" s="254"/>
      <c r="R5" s="254"/>
      <c r="S5" s="254"/>
    </row>
    <row r="6" spans="1:19" ht="47.25" customHeight="1" thickBot="1">
      <c r="A6" s="183" t="s">
        <v>54</v>
      </c>
      <c r="B6" s="184"/>
      <c r="C6" s="185" t="s">
        <v>75</v>
      </c>
      <c r="D6" s="56"/>
      <c r="E6" s="185" t="s">
        <v>80</v>
      </c>
      <c r="F6" s="56"/>
      <c r="G6" s="185" t="s">
        <v>76</v>
      </c>
      <c r="H6" s="56"/>
      <c r="I6" s="185" t="s">
        <v>77</v>
      </c>
      <c r="J6" s="56"/>
      <c r="K6" s="185" t="s">
        <v>78</v>
      </c>
      <c r="L6" s="56"/>
      <c r="M6" s="185" t="s">
        <v>79</v>
      </c>
      <c r="N6" s="51"/>
      <c r="O6" s="185" t="s">
        <v>77</v>
      </c>
      <c r="P6" s="56"/>
      <c r="Q6" s="185" t="s">
        <v>78</v>
      </c>
      <c r="R6" s="56"/>
      <c r="S6" s="185" t="s">
        <v>79</v>
      </c>
    </row>
    <row r="7" spans="1:19" ht="21.75" customHeight="1">
      <c r="A7" s="186" t="s">
        <v>103</v>
      </c>
      <c r="B7" s="184"/>
      <c r="C7" s="187" t="s">
        <v>191</v>
      </c>
      <c r="D7" s="56"/>
      <c r="E7" s="59">
        <v>257500</v>
      </c>
      <c r="F7" s="59"/>
      <c r="G7" s="59">
        <v>620</v>
      </c>
      <c r="H7" s="56"/>
      <c r="I7" s="59">
        <v>0</v>
      </c>
      <c r="J7" s="56"/>
      <c r="K7" s="70">
        <v>0</v>
      </c>
      <c r="L7" s="56"/>
      <c r="M7" s="59">
        <v>0</v>
      </c>
      <c r="N7" s="51"/>
      <c r="O7" s="59">
        <v>159650000</v>
      </c>
      <c r="P7" s="56"/>
      <c r="Q7" s="70">
        <v>2157432</v>
      </c>
      <c r="R7" s="56"/>
      <c r="S7" s="59">
        <v>157492568</v>
      </c>
    </row>
    <row r="8" spans="1:19" ht="21.75" customHeight="1">
      <c r="A8" s="186" t="s">
        <v>125</v>
      </c>
      <c r="B8" s="184"/>
      <c r="C8" s="187" t="s">
        <v>157</v>
      </c>
      <c r="D8" s="56"/>
      <c r="E8" s="59">
        <v>3147600</v>
      </c>
      <c r="F8" s="59"/>
      <c r="G8" s="59">
        <v>127</v>
      </c>
      <c r="H8" s="56"/>
      <c r="I8" s="59">
        <v>0</v>
      </c>
      <c r="J8" s="56"/>
      <c r="K8" s="70">
        <v>0</v>
      </c>
      <c r="L8" s="56"/>
      <c r="M8" s="59">
        <v>0</v>
      </c>
      <c r="N8" s="51"/>
      <c r="O8" s="59">
        <v>399745200</v>
      </c>
      <c r="P8" s="56"/>
      <c r="Q8" s="70">
        <v>0</v>
      </c>
      <c r="R8" s="56"/>
      <c r="S8" s="59">
        <v>399745200</v>
      </c>
    </row>
    <row r="9" spans="1:19" ht="21.75" customHeight="1">
      <c r="A9" s="186" t="s">
        <v>129</v>
      </c>
      <c r="B9" s="184"/>
      <c r="C9" s="187" t="s">
        <v>147</v>
      </c>
      <c r="D9" s="56"/>
      <c r="E9" s="59">
        <v>2443000</v>
      </c>
      <c r="F9" s="59"/>
      <c r="G9" s="59">
        <v>219</v>
      </c>
      <c r="H9" s="56"/>
      <c r="I9" s="59">
        <v>0</v>
      </c>
      <c r="J9" s="56"/>
      <c r="K9" s="70">
        <v>0</v>
      </c>
      <c r="L9" s="56"/>
      <c r="M9" s="59">
        <v>0</v>
      </c>
      <c r="N9" s="51"/>
      <c r="O9" s="59">
        <v>535017000</v>
      </c>
      <c r="P9" s="56"/>
      <c r="Q9" s="70">
        <v>0</v>
      </c>
      <c r="R9" s="56"/>
      <c r="S9" s="59">
        <v>535017000</v>
      </c>
    </row>
    <row r="10" spans="1:19" ht="21.75" customHeight="1">
      <c r="A10" s="186" t="s">
        <v>104</v>
      </c>
      <c r="B10" s="184"/>
      <c r="C10" s="187" t="s">
        <v>202</v>
      </c>
      <c r="D10" s="56"/>
      <c r="E10" s="59">
        <v>1100000</v>
      </c>
      <c r="F10" s="59"/>
      <c r="G10" s="59">
        <v>150</v>
      </c>
      <c r="H10" s="56"/>
      <c r="I10" s="59">
        <v>165000000</v>
      </c>
      <c r="J10" s="56"/>
      <c r="K10" s="70">
        <v>17117864</v>
      </c>
      <c r="L10" s="56"/>
      <c r="M10" s="59">
        <v>147882136</v>
      </c>
      <c r="N10" s="51"/>
      <c r="O10" s="59">
        <v>165000000</v>
      </c>
      <c r="P10" s="56"/>
      <c r="Q10" s="70">
        <v>17117864</v>
      </c>
      <c r="R10" s="56"/>
      <c r="S10" s="59">
        <v>147882136</v>
      </c>
    </row>
    <row r="11" spans="1:19" ht="21.75" customHeight="1">
      <c r="A11" s="186" t="s">
        <v>200</v>
      </c>
      <c r="B11" s="184"/>
      <c r="C11" s="187" t="s">
        <v>203</v>
      </c>
      <c r="D11" s="56"/>
      <c r="E11" s="59">
        <v>400000</v>
      </c>
      <c r="F11" s="59"/>
      <c r="G11" s="59">
        <v>500</v>
      </c>
      <c r="H11" s="56"/>
      <c r="I11" s="59">
        <v>200000000</v>
      </c>
      <c r="J11" s="56"/>
      <c r="K11" s="70">
        <v>27830189</v>
      </c>
      <c r="L11" s="56"/>
      <c r="M11" s="59">
        <v>172169811</v>
      </c>
      <c r="N11" s="51"/>
      <c r="O11" s="59">
        <v>200000000</v>
      </c>
      <c r="P11" s="56"/>
      <c r="Q11" s="70">
        <v>27830189</v>
      </c>
      <c r="R11" s="56"/>
      <c r="S11" s="59">
        <v>172169811</v>
      </c>
    </row>
    <row r="12" spans="1:19" ht="21.75" customHeight="1">
      <c r="A12" s="186" t="s">
        <v>126</v>
      </c>
      <c r="B12" s="184"/>
      <c r="C12" s="187" t="s">
        <v>135</v>
      </c>
      <c r="D12" s="56"/>
      <c r="E12" s="59">
        <v>382664</v>
      </c>
      <c r="F12" s="59"/>
      <c r="G12" s="59">
        <v>3500</v>
      </c>
      <c r="H12" s="56"/>
      <c r="I12" s="59">
        <v>0</v>
      </c>
      <c r="J12" s="56"/>
      <c r="K12" s="70">
        <v>0</v>
      </c>
      <c r="L12" s="56"/>
      <c r="M12" s="59">
        <v>0</v>
      </c>
      <c r="N12" s="51"/>
      <c r="O12" s="59">
        <v>1339324000</v>
      </c>
      <c r="P12" s="56"/>
      <c r="Q12" s="70">
        <v>18098973</v>
      </c>
      <c r="R12" s="56"/>
      <c r="S12" s="59">
        <v>1321225027</v>
      </c>
    </row>
    <row r="13" spans="1:19" ht="30" customHeight="1">
      <c r="A13" s="55" t="s">
        <v>127</v>
      </c>
      <c r="B13" s="75"/>
      <c r="C13" s="59" t="s">
        <v>192</v>
      </c>
      <c r="D13" s="51"/>
      <c r="E13" s="59">
        <v>1000000</v>
      </c>
      <c r="F13" s="54"/>
      <c r="G13" s="59">
        <v>330</v>
      </c>
      <c r="H13" s="54"/>
      <c r="I13" s="59">
        <v>0</v>
      </c>
      <c r="J13" s="54"/>
      <c r="K13" s="70">
        <v>0</v>
      </c>
      <c r="L13" s="54"/>
      <c r="M13" s="59">
        <v>0</v>
      </c>
      <c r="N13" s="54"/>
      <c r="O13" s="59">
        <v>330000000</v>
      </c>
      <c r="P13" s="54"/>
      <c r="Q13" s="70">
        <v>25256167</v>
      </c>
      <c r="R13" s="54"/>
      <c r="S13" s="59">
        <v>304743833</v>
      </c>
    </row>
    <row r="14" spans="1:19" ht="30" customHeight="1">
      <c r="A14" s="55" t="s">
        <v>128</v>
      </c>
      <c r="B14" s="75"/>
      <c r="C14" s="59" t="s">
        <v>204</v>
      </c>
      <c r="D14" s="51"/>
      <c r="E14" s="59">
        <v>800000</v>
      </c>
      <c r="F14" s="54"/>
      <c r="G14" s="59">
        <v>650</v>
      </c>
      <c r="H14" s="54"/>
      <c r="I14" s="59">
        <v>520000000</v>
      </c>
      <c r="J14" s="54"/>
      <c r="K14" s="70">
        <v>49324241</v>
      </c>
      <c r="L14" s="54"/>
      <c r="M14" s="59">
        <v>470675759</v>
      </c>
      <c r="N14" s="54"/>
      <c r="O14" s="59">
        <v>520000000</v>
      </c>
      <c r="P14" s="54"/>
      <c r="Q14" s="70">
        <v>49324241</v>
      </c>
      <c r="R14" s="54"/>
      <c r="S14" s="59">
        <v>470675759</v>
      </c>
    </row>
    <row r="15" spans="1:19" ht="30" customHeight="1">
      <c r="A15" s="55" t="s">
        <v>186</v>
      </c>
      <c r="B15" s="75"/>
      <c r="C15" s="59" t="s">
        <v>205</v>
      </c>
      <c r="D15" s="51"/>
      <c r="E15" s="59">
        <v>50000</v>
      </c>
      <c r="F15" s="54"/>
      <c r="G15" s="59">
        <v>5000</v>
      </c>
      <c r="H15" s="54"/>
      <c r="I15" s="59">
        <v>250000000</v>
      </c>
      <c r="J15" s="54"/>
      <c r="K15" s="70">
        <v>35546416</v>
      </c>
      <c r="L15" s="54"/>
      <c r="M15" s="59">
        <v>214453584</v>
      </c>
      <c r="N15" s="54"/>
      <c r="O15" s="59">
        <v>250000000</v>
      </c>
      <c r="P15" s="54"/>
      <c r="Q15" s="70">
        <v>35546416</v>
      </c>
      <c r="R15" s="54"/>
      <c r="S15" s="59">
        <v>214453584</v>
      </c>
    </row>
    <row r="16" spans="1:19" ht="30" customHeight="1">
      <c r="A16" s="55" t="s">
        <v>105</v>
      </c>
      <c r="B16" s="75"/>
      <c r="C16" s="59" t="s">
        <v>205</v>
      </c>
      <c r="D16" s="51"/>
      <c r="E16" s="59">
        <v>2000000</v>
      </c>
      <c r="F16" s="54"/>
      <c r="G16" s="59">
        <v>250</v>
      </c>
      <c r="H16" s="54"/>
      <c r="I16" s="59">
        <v>500000000</v>
      </c>
      <c r="J16" s="54"/>
      <c r="K16" s="70">
        <v>71092832</v>
      </c>
      <c r="L16" s="54"/>
      <c r="M16" s="59">
        <v>428907168</v>
      </c>
      <c r="N16" s="54"/>
      <c r="O16" s="59">
        <v>500000000</v>
      </c>
      <c r="P16" s="54"/>
      <c r="Q16" s="70">
        <v>71092832</v>
      </c>
      <c r="R16" s="54"/>
      <c r="S16" s="59">
        <v>428907168</v>
      </c>
    </row>
    <row r="17" spans="1:19" ht="30" customHeight="1">
      <c r="A17" s="55" t="s">
        <v>143</v>
      </c>
      <c r="B17" s="75"/>
      <c r="C17" s="59" t="s">
        <v>193</v>
      </c>
      <c r="D17" s="51"/>
      <c r="E17" s="59">
        <v>300000</v>
      </c>
      <c r="F17" s="54"/>
      <c r="G17" s="59">
        <v>600</v>
      </c>
      <c r="H17" s="54"/>
      <c r="I17" s="59">
        <v>0</v>
      </c>
      <c r="J17" s="54"/>
      <c r="K17" s="70">
        <v>0</v>
      </c>
      <c r="L17" s="54"/>
      <c r="M17" s="59">
        <v>0</v>
      </c>
      <c r="N17" s="54"/>
      <c r="O17" s="59">
        <v>180000000</v>
      </c>
      <c r="P17" s="54"/>
      <c r="Q17" s="70">
        <v>20048691</v>
      </c>
      <c r="R17" s="54"/>
      <c r="S17" s="59">
        <v>159951309</v>
      </c>
    </row>
    <row r="18" spans="1:19" ht="30" customHeight="1">
      <c r="A18" s="55" t="s">
        <v>132</v>
      </c>
      <c r="B18" s="75"/>
      <c r="C18" s="59" t="s">
        <v>203</v>
      </c>
      <c r="D18" s="51"/>
      <c r="E18" s="59">
        <v>87724</v>
      </c>
      <c r="F18" s="54"/>
      <c r="G18" s="59">
        <v>500</v>
      </c>
      <c r="H18" s="54"/>
      <c r="I18" s="59">
        <v>43862000</v>
      </c>
      <c r="J18" s="54"/>
      <c r="K18" s="70">
        <v>6103439</v>
      </c>
      <c r="L18" s="54"/>
      <c r="M18" s="59">
        <v>37758561</v>
      </c>
      <c r="N18" s="54"/>
      <c r="O18" s="59">
        <v>43862000</v>
      </c>
      <c r="P18" s="54"/>
      <c r="Q18" s="70">
        <v>6103439</v>
      </c>
      <c r="R18" s="54"/>
      <c r="S18" s="59">
        <v>37758561</v>
      </c>
    </row>
    <row r="19" spans="1:19" ht="30" customHeight="1">
      <c r="A19" s="55" t="s">
        <v>124</v>
      </c>
      <c r="B19" s="75"/>
      <c r="C19" s="59" t="s">
        <v>206</v>
      </c>
      <c r="D19" s="51"/>
      <c r="E19" s="59">
        <v>949546</v>
      </c>
      <c r="F19" s="54"/>
      <c r="G19" s="59">
        <v>136</v>
      </c>
      <c r="H19" s="54"/>
      <c r="I19" s="59">
        <v>129138256</v>
      </c>
      <c r="J19" s="54"/>
      <c r="K19" s="70">
        <v>18166005</v>
      </c>
      <c r="L19" s="54"/>
      <c r="M19" s="59">
        <v>110972251</v>
      </c>
      <c r="N19" s="54"/>
      <c r="O19" s="59">
        <v>129138256</v>
      </c>
      <c r="P19" s="54"/>
      <c r="Q19" s="70">
        <v>18166005</v>
      </c>
      <c r="R19" s="54"/>
      <c r="S19" s="59">
        <v>110972251</v>
      </c>
    </row>
    <row r="20" spans="1:19" ht="30" customHeight="1">
      <c r="A20" s="55" t="s">
        <v>130</v>
      </c>
      <c r="B20" s="75"/>
      <c r="C20" s="59" t="s">
        <v>183</v>
      </c>
      <c r="D20" s="51"/>
      <c r="E20" s="59">
        <v>25000</v>
      </c>
      <c r="F20" s="54"/>
      <c r="G20" s="59">
        <v>7400</v>
      </c>
      <c r="H20" s="54"/>
      <c r="I20" s="59">
        <v>0</v>
      </c>
      <c r="J20" s="54"/>
      <c r="K20" s="70">
        <v>0</v>
      </c>
      <c r="L20" s="54"/>
      <c r="M20" s="59">
        <v>0</v>
      </c>
      <c r="N20" s="54"/>
      <c r="O20" s="59">
        <v>185000000</v>
      </c>
      <c r="P20" s="54"/>
      <c r="Q20" s="70">
        <v>0</v>
      </c>
      <c r="R20" s="54"/>
      <c r="S20" s="59">
        <v>185000000</v>
      </c>
    </row>
    <row r="21" spans="1:19" ht="30" customHeight="1">
      <c r="A21" s="55" t="s">
        <v>108</v>
      </c>
      <c r="B21" s="75"/>
      <c r="C21" s="59" t="s">
        <v>184</v>
      </c>
      <c r="D21" s="51"/>
      <c r="E21" s="59">
        <v>140000</v>
      </c>
      <c r="F21" s="54"/>
      <c r="G21" s="59">
        <v>3180</v>
      </c>
      <c r="H21" s="54"/>
      <c r="I21" s="59">
        <v>0</v>
      </c>
      <c r="J21" s="54"/>
      <c r="K21" s="70">
        <v>0</v>
      </c>
      <c r="L21" s="54"/>
      <c r="M21" s="59">
        <v>0</v>
      </c>
      <c r="N21" s="54"/>
      <c r="O21" s="59">
        <v>445200000</v>
      </c>
      <c r="P21" s="54"/>
      <c r="Q21" s="70">
        <v>0</v>
      </c>
      <c r="R21" s="54"/>
      <c r="S21" s="59">
        <v>445200000</v>
      </c>
    </row>
    <row r="22" spans="1:19" ht="30" customHeight="1">
      <c r="A22" s="55" t="s">
        <v>133</v>
      </c>
      <c r="B22" s="75"/>
      <c r="C22" s="59" t="s">
        <v>183</v>
      </c>
      <c r="D22" s="51"/>
      <c r="E22" s="59">
        <v>80000</v>
      </c>
      <c r="F22" s="54"/>
      <c r="G22" s="59">
        <v>1050</v>
      </c>
      <c r="H22" s="54"/>
      <c r="I22" s="59">
        <v>0</v>
      </c>
      <c r="J22" s="54"/>
      <c r="K22" s="70">
        <v>0</v>
      </c>
      <c r="L22" s="54"/>
      <c r="M22" s="59">
        <v>0</v>
      </c>
      <c r="N22" s="54"/>
      <c r="O22" s="59">
        <v>84000000</v>
      </c>
      <c r="P22" s="54"/>
      <c r="Q22" s="70">
        <v>0</v>
      </c>
      <c r="R22" s="54"/>
      <c r="S22" s="59">
        <v>84000000</v>
      </c>
    </row>
    <row r="23" spans="1:19" ht="30" customHeight="1">
      <c r="A23" s="55" t="s">
        <v>153</v>
      </c>
      <c r="B23" s="75"/>
      <c r="C23" s="59" t="s">
        <v>158</v>
      </c>
      <c r="D23" s="51"/>
      <c r="E23" s="59">
        <v>1370000</v>
      </c>
      <c r="F23" s="54"/>
      <c r="G23" s="59">
        <v>200</v>
      </c>
      <c r="H23" s="54"/>
      <c r="I23" s="59">
        <v>0</v>
      </c>
      <c r="J23" s="54"/>
      <c r="K23" s="70">
        <v>0</v>
      </c>
      <c r="L23" s="54"/>
      <c r="M23" s="59">
        <v>0</v>
      </c>
      <c r="N23" s="54"/>
      <c r="O23" s="59">
        <v>274000000</v>
      </c>
      <c r="P23" s="54"/>
      <c r="Q23" s="70">
        <v>5696848</v>
      </c>
      <c r="R23" s="54"/>
      <c r="S23" s="59">
        <v>268303152</v>
      </c>
    </row>
    <row r="24" spans="1:19" ht="30" customHeight="1">
      <c r="A24" s="55" t="s">
        <v>107</v>
      </c>
      <c r="B24" s="75"/>
      <c r="C24" s="59" t="s">
        <v>205</v>
      </c>
      <c r="D24" s="51"/>
      <c r="E24" s="59">
        <v>500000</v>
      </c>
      <c r="F24" s="54"/>
      <c r="G24" s="59">
        <v>130</v>
      </c>
      <c r="H24" s="54"/>
      <c r="I24" s="59">
        <v>97500000</v>
      </c>
      <c r="J24" s="54"/>
      <c r="K24" s="70">
        <v>9242068</v>
      </c>
      <c r="L24" s="54"/>
      <c r="M24" s="59">
        <v>88257932</v>
      </c>
      <c r="N24" s="54"/>
      <c r="O24" s="59">
        <v>97500000</v>
      </c>
      <c r="P24" s="54"/>
      <c r="Q24" s="70">
        <v>9242068</v>
      </c>
      <c r="R24" s="54"/>
      <c r="S24" s="59">
        <v>88257932</v>
      </c>
    </row>
    <row r="25" spans="1:19" ht="24.75" customHeight="1">
      <c r="A25" s="55" t="s">
        <v>199</v>
      </c>
      <c r="B25" s="75"/>
      <c r="C25" s="59" t="s">
        <v>207</v>
      </c>
      <c r="D25" s="51"/>
      <c r="E25" s="59">
        <v>11897</v>
      </c>
      <c r="F25" s="54"/>
      <c r="G25" s="59">
        <v>4750</v>
      </c>
      <c r="H25" s="54"/>
      <c r="I25" s="59">
        <v>56510750</v>
      </c>
      <c r="J25" s="54"/>
      <c r="K25" s="70">
        <v>8063483</v>
      </c>
      <c r="L25" s="54"/>
      <c r="M25" s="59">
        <v>48447267</v>
      </c>
      <c r="N25" s="54"/>
      <c r="O25" s="59">
        <v>56510750</v>
      </c>
      <c r="P25" s="54"/>
      <c r="Q25" s="70">
        <v>8063483</v>
      </c>
      <c r="R25" s="54"/>
      <c r="S25" s="59">
        <v>48447267</v>
      </c>
    </row>
    <row r="26" spans="1:19" ht="27" customHeight="1" thickBot="1">
      <c r="A26" s="75"/>
      <c r="B26" s="75"/>
      <c r="C26" s="175"/>
      <c r="D26" s="51"/>
      <c r="E26" s="154"/>
      <c r="F26" s="54"/>
      <c r="G26" s="154"/>
      <c r="H26" s="54"/>
      <c r="I26" s="57">
        <f>SUM(I7:I25)</f>
        <v>1962011006</v>
      </c>
      <c r="J26" s="54"/>
      <c r="K26" s="78">
        <f>SUM(K7:K25)</f>
        <v>242486537</v>
      </c>
      <c r="L26" s="54"/>
      <c r="M26" s="57">
        <f>SUM(M7:M25)</f>
        <v>1719524469</v>
      </c>
      <c r="N26" s="54"/>
      <c r="O26" s="57">
        <f>SUM(O7:O25)</f>
        <v>5893947206</v>
      </c>
      <c r="P26" s="54"/>
      <c r="Q26" s="78">
        <f>SUM(Q7:Q25)</f>
        <v>313744648</v>
      </c>
      <c r="R26" s="54"/>
      <c r="S26" s="57">
        <f>SUM(S7:S25)</f>
        <v>5580202558</v>
      </c>
    </row>
    <row r="27" spans="1:19" ht="19.5" thickTop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</row>
  </sheetData>
  <mergeCells count="7">
    <mergeCell ref="C5:G5"/>
    <mergeCell ref="I5:M5"/>
    <mergeCell ref="O5:S5"/>
    <mergeCell ref="A4:S4"/>
    <mergeCell ref="A1:S1"/>
    <mergeCell ref="A2:S2"/>
    <mergeCell ref="A3:S3"/>
  </mergeCells>
  <printOptions horizontalCentered="1"/>
  <pageMargins left="0" right="0" top="0.15748031496062992" bottom="0" header="0.31496062992125984" footer="0.31496062992125984"/>
  <pageSetup scale="8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rightToLeft="1" tabSelected="1" view="pageBreakPreview" zoomScale="90" zoomScaleNormal="100" zoomScaleSheetLayoutView="90" workbookViewId="0">
      <selection activeCell="K6" sqref="K6"/>
    </sheetView>
  </sheetViews>
  <sheetFormatPr defaultColWidth="9" defaultRowHeight="18.75"/>
  <cols>
    <col min="1" max="1" width="22.7109375" style="75" bestFit="1" customWidth="1"/>
    <col min="2" max="2" width="1.28515625" style="75" customWidth="1"/>
    <col min="3" max="3" width="8.42578125" style="75" customWidth="1"/>
    <col min="4" max="4" width="1" style="75" customWidth="1"/>
    <col min="5" max="5" width="12.85546875" style="75" customWidth="1"/>
    <col min="6" max="6" width="0.85546875" style="75" customWidth="1"/>
    <col min="7" max="7" width="7.42578125" style="75" customWidth="1"/>
    <col min="8" max="8" width="0.7109375" style="75" customWidth="1"/>
    <col min="9" max="9" width="12.42578125" style="75" customWidth="1"/>
    <col min="10" max="10" width="0.7109375" style="75" customWidth="1"/>
    <col min="11" max="11" width="20.42578125" style="75" customWidth="1"/>
    <col min="12" max="12" width="0.5703125" style="75" customWidth="1"/>
    <col min="13" max="13" width="10.42578125" style="75" customWidth="1"/>
    <col min="14" max="14" width="0.5703125" style="75" customWidth="1"/>
    <col min="15" max="15" width="13.85546875" style="75" bestFit="1" customWidth="1"/>
    <col min="16" max="16" width="9" style="75"/>
    <col min="17" max="17" width="9.42578125" style="75" customWidth="1"/>
    <col min="18" max="18" width="9" style="75"/>
    <col min="19" max="19" width="12.42578125" style="75" customWidth="1"/>
    <col min="20" max="20" width="9" style="75"/>
    <col min="21" max="21" width="16.5703125" style="75" customWidth="1"/>
    <col min="22" max="16384" width="9" style="75"/>
  </cols>
  <sheetData>
    <row r="1" spans="1:15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5" ht="24">
      <c r="A2" s="194" t="s">
        <v>97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ht="54" customHeight="1">
      <c r="A4" s="256" t="s">
        <v>115</v>
      </c>
      <c r="B4" s="256"/>
      <c r="C4" s="256"/>
      <c r="D4" s="256"/>
      <c r="E4" s="256"/>
      <c r="F4" s="65"/>
    </row>
    <row r="5" spans="1:15" ht="26.25" customHeight="1" thickBot="1">
      <c r="A5" s="65"/>
      <c r="B5" s="203"/>
      <c r="C5" s="203"/>
      <c r="D5" s="136"/>
      <c r="E5" s="254" t="s">
        <v>211</v>
      </c>
      <c r="F5" s="254"/>
      <c r="G5" s="254"/>
      <c r="H5" s="254"/>
      <c r="I5" s="254"/>
      <c r="K5" s="254" t="s">
        <v>212</v>
      </c>
      <c r="L5" s="254"/>
      <c r="M5" s="254"/>
      <c r="N5" s="254"/>
      <c r="O5" s="254"/>
    </row>
    <row r="6" spans="1:15" ht="60.75" customHeight="1" thickBot="1">
      <c r="A6" s="75" t="s">
        <v>73</v>
      </c>
      <c r="B6" s="56"/>
      <c r="C6" s="137" t="s">
        <v>70</v>
      </c>
      <c r="D6" s="56"/>
      <c r="E6" s="137" t="s">
        <v>98</v>
      </c>
      <c r="F6" s="56"/>
      <c r="G6" s="137" t="s">
        <v>78</v>
      </c>
      <c r="H6" s="56"/>
      <c r="I6" s="137" t="s">
        <v>82</v>
      </c>
      <c r="K6" s="176" t="s">
        <v>198</v>
      </c>
      <c r="L6" s="56"/>
      <c r="M6" s="137" t="s">
        <v>78</v>
      </c>
      <c r="N6" s="56"/>
      <c r="O6" s="137" t="s">
        <v>82</v>
      </c>
    </row>
    <row r="7" spans="1:15">
      <c r="A7" s="75" t="s">
        <v>138</v>
      </c>
      <c r="C7" s="16">
        <v>17</v>
      </c>
      <c r="E7" s="59">
        <v>287082780</v>
      </c>
      <c r="F7" s="69"/>
      <c r="G7" s="59" t="s">
        <v>190</v>
      </c>
      <c r="H7" s="69"/>
      <c r="I7" s="59">
        <v>284836602</v>
      </c>
      <c r="J7" s="69"/>
      <c r="K7" s="59">
        <v>1651143617</v>
      </c>
      <c r="L7" s="69"/>
      <c r="M7" s="59" t="s">
        <v>190</v>
      </c>
      <c r="N7" s="69"/>
      <c r="O7" s="59">
        <v>1651143617</v>
      </c>
    </row>
    <row r="8" spans="1:15">
      <c r="A8" s="75" t="s">
        <v>112</v>
      </c>
      <c r="C8" s="73">
        <v>10</v>
      </c>
      <c r="E8" s="59">
        <v>4013656</v>
      </c>
      <c r="F8" s="59"/>
      <c r="G8" s="70">
        <v>1643</v>
      </c>
      <c r="H8" s="69"/>
      <c r="I8" s="59">
        <v>6844079</v>
      </c>
      <c r="J8" s="69"/>
      <c r="K8" s="59">
        <v>87130198</v>
      </c>
      <c r="L8" s="69"/>
      <c r="M8" s="70">
        <v>14875</v>
      </c>
      <c r="N8" s="69"/>
      <c r="O8" s="59">
        <v>87115323</v>
      </c>
    </row>
    <row r="9" spans="1:15" ht="19.5" thickBot="1">
      <c r="E9" s="57">
        <f>SUM(E7:E8)</f>
        <v>291096436</v>
      </c>
      <c r="F9" s="69"/>
      <c r="G9" s="78">
        <f>SUM(G7:G8)</f>
        <v>1643</v>
      </c>
      <c r="H9" s="69"/>
      <c r="I9" s="57">
        <f>SUM(I7:I8)</f>
        <v>291680681</v>
      </c>
      <c r="J9" s="69"/>
      <c r="K9" s="57">
        <f>SUM(K7:K8)</f>
        <v>1738273815</v>
      </c>
      <c r="L9" s="69"/>
      <c r="M9" s="78">
        <f>SUM(M7:M8)</f>
        <v>14875</v>
      </c>
      <c r="N9" s="69"/>
      <c r="O9" s="57">
        <f>SUM(O7:O8)</f>
        <v>1738258940</v>
      </c>
    </row>
    <row r="10" spans="1:15" ht="19.5" thickTop="1"/>
  </sheetData>
  <mergeCells count="7">
    <mergeCell ref="A4:E4"/>
    <mergeCell ref="B5:C5"/>
    <mergeCell ref="E5:I5"/>
    <mergeCell ref="K5:O5"/>
    <mergeCell ref="A1:O1"/>
    <mergeCell ref="A2:O2"/>
    <mergeCell ref="A3:O3"/>
  </mergeCells>
  <printOptions horizontalCentered="1"/>
  <pageMargins left="0" right="0" top="0.15748031496062992" bottom="0" header="0.31496062992125984" footer="0.31496062992125984"/>
  <pageSetup scale="9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rightToLeft="1" view="pageBreakPreview" zoomScale="90" zoomScaleNormal="100" zoomScaleSheetLayoutView="90" workbookViewId="0">
      <selection activeCell="Q8" sqref="Q8:Q9"/>
    </sheetView>
  </sheetViews>
  <sheetFormatPr defaultColWidth="9.140625" defaultRowHeight="15.75"/>
  <cols>
    <col min="1" max="1" width="22.5703125" style="4" customWidth="1"/>
    <col min="2" max="2" width="1.140625" style="4" customWidth="1"/>
    <col min="3" max="3" width="11" style="4" customWidth="1"/>
    <col min="4" max="4" width="0.85546875" style="4" customWidth="1"/>
    <col min="5" max="5" width="16" style="4" customWidth="1"/>
    <col min="6" max="6" width="1.28515625" style="4" customWidth="1"/>
    <col min="7" max="7" width="16.42578125" style="4" customWidth="1"/>
    <col min="8" max="8" width="0.5703125" style="4" customWidth="1"/>
    <col min="9" max="9" width="8.5703125" style="4" customWidth="1"/>
    <col min="10" max="10" width="0.5703125" style="4" customWidth="1"/>
    <col min="11" max="11" width="14.7109375" style="4" bestFit="1" customWidth="1"/>
    <col min="12" max="12" width="0.5703125" style="4" customWidth="1"/>
    <col min="13" max="13" width="11.42578125" style="4" customWidth="1"/>
    <col min="14" max="14" width="0.85546875" style="4" customWidth="1"/>
    <col min="15" max="15" width="13.42578125" style="4" customWidth="1"/>
    <col min="16" max="16" width="0.5703125" style="4" customWidth="1"/>
    <col min="17" max="17" width="12.85546875" style="4" customWidth="1"/>
    <col min="18" max="18" width="0.7109375" style="4" customWidth="1"/>
    <col min="19" max="19" width="17.42578125" style="4" customWidth="1"/>
    <col min="20" max="20" width="0.5703125" style="4" customWidth="1"/>
    <col min="21" max="21" width="17.140625" style="4" customWidth="1"/>
    <col min="22" max="22" width="0.42578125" style="4" customWidth="1"/>
    <col min="23" max="23" width="19.140625" style="4" customWidth="1"/>
    <col min="24" max="24" width="0.7109375" style="4" customWidth="1"/>
    <col min="25" max="25" width="9.28515625" style="4" bestFit="1" customWidth="1"/>
    <col min="26" max="16384" width="9.140625" style="4"/>
  </cols>
  <sheetData>
    <row r="1" spans="1:25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ht="40.5" customHeight="1">
      <c r="A4" s="202" t="s">
        <v>42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 ht="25.5">
      <c r="A5" s="192" t="s">
        <v>43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</row>
    <row r="6" spans="1:25" ht="2.2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18.75" customHeight="1" thickBot="1">
      <c r="A7" s="60"/>
      <c r="B7" s="127"/>
      <c r="C7" s="204" t="s">
        <v>197</v>
      </c>
      <c r="D7" s="204"/>
      <c r="E7" s="204"/>
      <c r="F7" s="204"/>
      <c r="G7" s="204"/>
      <c r="H7" s="127"/>
      <c r="I7" s="203" t="s">
        <v>18</v>
      </c>
      <c r="J7" s="203"/>
      <c r="K7" s="203"/>
      <c r="L7" s="203"/>
      <c r="M7" s="203"/>
      <c r="N7" s="203"/>
      <c r="O7" s="203"/>
      <c r="P7" s="75"/>
      <c r="Q7" s="204" t="s">
        <v>207</v>
      </c>
      <c r="R7" s="204"/>
      <c r="S7" s="204"/>
      <c r="T7" s="204"/>
      <c r="U7" s="204"/>
      <c r="V7" s="204"/>
      <c r="W7" s="204"/>
      <c r="X7" s="204"/>
      <c r="Y7" s="204"/>
    </row>
    <row r="8" spans="1:25" ht="17.25" customHeight="1">
      <c r="A8" s="195" t="s">
        <v>5</v>
      </c>
      <c r="B8" s="111"/>
      <c r="C8" s="198" t="s">
        <v>9</v>
      </c>
      <c r="D8" s="195"/>
      <c r="E8" s="198" t="s">
        <v>3</v>
      </c>
      <c r="F8" s="195"/>
      <c r="G8" s="205" t="s">
        <v>37</v>
      </c>
      <c r="H8" s="82"/>
      <c r="I8" s="197" t="s">
        <v>10</v>
      </c>
      <c r="J8" s="197"/>
      <c r="K8" s="197"/>
      <c r="L8" s="64"/>
      <c r="M8" s="197" t="s">
        <v>11</v>
      </c>
      <c r="N8" s="197"/>
      <c r="O8" s="197"/>
      <c r="P8" s="75"/>
      <c r="Q8" s="198" t="s">
        <v>9</v>
      </c>
      <c r="R8" s="195"/>
      <c r="S8" s="195" t="s">
        <v>51</v>
      </c>
      <c r="T8" s="108"/>
      <c r="U8" s="198" t="s">
        <v>3</v>
      </c>
      <c r="V8" s="195"/>
      <c r="W8" s="195" t="s">
        <v>37</v>
      </c>
      <c r="X8" s="82"/>
      <c r="Y8" s="207" t="s">
        <v>40</v>
      </c>
    </row>
    <row r="9" spans="1:25" ht="20.25" customHeight="1" thickBot="1">
      <c r="A9" s="196"/>
      <c r="B9" s="111"/>
      <c r="C9" s="200"/>
      <c r="D9" s="201"/>
      <c r="E9" s="200"/>
      <c r="F9" s="201"/>
      <c r="G9" s="206"/>
      <c r="H9" s="82"/>
      <c r="I9" s="128" t="s">
        <v>9</v>
      </c>
      <c r="J9" s="181"/>
      <c r="K9" s="128" t="s">
        <v>3</v>
      </c>
      <c r="L9" s="64"/>
      <c r="M9" s="128" t="s">
        <v>9</v>
      </c>
      <c r="N9" s="181"/>
      <c r="O9" s="128" t="s">
        <v>90</v>
      </c>
      <c r="P9" s="75"/>
      <c r="Q9" s="199"/>
      <c r="R9" s="195"/>
      <c r="S9" s="196"/>
      <c r="T9" s="108"/>
      <c r="U9" s="199"/>
      <c r="V9" s="195"/>
      <c r="W9" s="196"/>
      <c r="X9" s="82"/>
      <c r="Y9" s="208"/>
    </row>
    <row r="10" spans="1:25" ht="20.25" customHeight="1">
      <c r="A10" s="131" t="s">
        <v>151</v>
      </c>
      <c r="B10" s="111"/>
      <c r="C10" s="84">
        <v>485490</v>
      </c>
      <c r="D10" s="169"/>
      <c r="E10" s="84">
        <v>487642007</v>
      </c>
      <c r="F10" s="169"/>
      <c r="G10" s="129">
        <v>480275716.02749997</v>
      </c>
      <c r="H10" s="82"/>
      <c r="I10" s="64">
        <v>0</v>
      </c>
      <c r="J10" s="64"/>
      <c r="K10" s="64">
        <v>0</v>
      </c>
      <c r="M10" s="129">
        <v>0</v>
      </c>
      <c r="N10" s="129"/>
      <c r="O10" s="129">
        <v>0</v>
      </c>
      <c r="Q10" s="84">
        <v>485490</v>
      </c>
      <c r="R10" s="129"/>
      <c r="S10" s="129">
        <v>999</v>
      </c>
      <c r="T10" s="129"/>
      <c r="U10" s="84">
        <v>487642007</v>
      </c>
      <c r="V10" s="129"/>
      <c r="W10" s="129">
        <v>480275716.02749997</v>
      </c>
      <c r="X10" s="84"/>
      <c r="Y10" s="130">
        <v>4.3E-3</v>
      </c>
    </row>
    <row r="11" spans="1:25" ht="20.25" customHeight="1">
      <c r="A11" s="131" t="s">
        <v>106</v>
      </c>
      <c r="B11" s="111"/>
      <c r="C11" s="84">
        <v>366000</v>
      </c>
      <c r="D11" s="169"/>
      <c r="E11" s="84">
        <v>1444582914</v>
      </c>
      <c r="F11" s="169"/>
      <c r="G11" s="129">
        <v>1624417983</v>
      </c>
      <c r="H11" s="82"/>
      <c r="I11" s="64">
        <v>0</v>
      </c>
      <c r="J11" s="64"/>
      <c r="K11" s="64">
        <v>0</v>
      </c>
      <c r="M11" s="70">
        <v>-366000</v>
      </c>
      <c r="N11" s="70"/>
      <c r="O11" s="129">
        <v>1601237561</v>
      </c>
      <c r="Q11" s="84">
        <v>0</v>
      </c>
      <c r="R11" s="129"/>
      <c r="S11" s="129">
        <v>0</v>
      </c>
      <c r="T11" s="129"/>
      <c r="U11" s="84">
        <v>0</v>
      </c>
      <c r="V11" s="129"/>
      <c r="W11" s="129">
        <v>0</v>
      </c>
      <c r="X11" s="84"/>
      <c r="Y11" s="130">
        <v>0</v>
      </c>
    </row>
    <row r="12" spans="1:25" ht="20.25" customHeight="1">
      <c r="A12" s="131" t="s">
        <v>107</v>
      </c>
      <c r="B12" s="111"/>
      <c r="C12" s="84">
        <v>500000</v>
      </c>
      <c r="D12" s="169"/>
      <c r="E12" s="84">
        <v>1532381000</v>
      </c>
      <c r="F12" s="169"/>
      <c r="G12" s="129">
        <v>2162706000</v>
      </c>
      <c r="H12" s="82"/>
      <c r="I12" s="64">
        <v>250000</v>
      </c>
      <c r="J12" s="64"/>
      <c r="K12" s="64">
        <v>0</v>
      </c>
      <c r="M12" s="70">
        <v>0</v>
      </c>
      <c r="N12" s="70"/>
      <c r="O12" s="129">
        <v>0</v>
      </c>
      <c r="Q12" s="84">
        <v>750000</v>
      </c>
      <c r="R12" s="129"/>
      <c r="S12" s="129">
        <v>2815</v>
      </c>
      <c r="T12" s="129"/>
      <c r="U12" s="84">
        <v>1532381000</v>
      </c>
      <c r="V12" s="129"/>
      <c r="W12" s="129">
        <v>2090665312.5</v>
      </c>
      <c r="X12" s="84"/>
      <c r="Y12" s="130">
        <v>1.8499999999999999E-2</v>
      </c>
    </row>
    <row r="13" spans="1:25" ht="20.25" customHeight="1">
      <c r="A13" s="131" t="s">
        <v>130</v>
      </c>
      <c r="B13" s="111"/>
      <c r="C13" s="84">
        <v>50000</v>
      </c>
      <c r="D13" s="169"/>
      <c r="E13" s="84">
        <v>1796322275</v>
      </c>
      <c r="F13" s="169"/>
      <c r="G13" s="129">
        <v>1800522062.5</v>
      </c>
      <c r="H13" s="82"/>
      <c r="I13" s="64">
        <v>0</v>
      </c>
      <c r="J13" s="64"/>
      <c r="K13" s="64">
        <v>0</v>
      </c>
      <c r="M13" s="70">
        <v>0</v>
      </c>
      <c r="N13" s="70"/>
      <c r="O13" s="129">
        <v>0</v>
      </c>
      <c r="Q13" s="84">
        <v>50000</v>
      </c>
      <c r="R13" s="129"/>
      <c r="S13" s="129">
        <v>36626</v>
      </c>
      <c r="T13" s="129"/>
      <c r="U13" s="84">
        <v>1796322275</v>
      </c>
      <c r="V13" s="129"/>
      <c r="W13" s="129">
        <v>1813444825</v>
      </c>
      <c r="X13" s="84"/>
      <c r="Y13" s="130">
        <v>1.61E-2</v>
      </c>
    </row>
    <row r="14" spans="1:25" ht="20.25" customHeight="1">
      <c r="A14" s="131" t="s">
        <v>186</v>
      </c>
      <c r="B14" s="111"/>
      <c r="C14" s="84">
        <v>50000</v>
      </c>
      <c r="D14" s="169"/>
      <c r="E14" s="84">
        <v>1807452767</v>
      </c>
      <c r="F14" s="169"/>
      <c r="G14" s="129">
        <v>1819584375</v>
      </c>
      <c r="H14" s="82"/>
      <c r="I14" s="64">
        <v>0</v>
      </c>
      <c r="J14" s="64"/>
      <c r="K14" s="64">
        <v>0</v>
      </c>
      <c r="M14" s="70">
        <v>0</v>
      </c>
      <c r="N14" s="70"/>
      <c r="O14" s="129">
        <v>0</v>
      </c>
      <c r="Q14" s="84">
        <v>50000</v>
      </c>
      <c r="R14" s="129"/>
      <c r="S14" s="129">
        <v>31930</v>
      </c>
      <c r="T14" s="129"/>
      <c r="U14" s="84">
        <v>1807452767</v>
      </c>
      <c r="V14" s="129"/>
      <c r="W14" s="129">
        <v>1580934125</v>
      </c>
      <c r="X14" s="84"/>
      <c r="Y14" s="130">
        <v>1.4E-2</v>
      </c>
    </row>
    <row r="15" spans="1:25" ht="20.25" customHeight="1">
      <c r="A15" s="131" t="s">
        <v>133</v>
      </c>
      <c r="B15" s="111"/>
      <c r="C15" s="84">
        <v>280000</v>
      </c>
      <c r="D15" s="169"/>
      <c r="E15" s="84">
        <v>1131926758</v>
      </c>
      <c r="F15" s="169"/>
      <c r="G15" s="129">
        <v>1262964850</v>
      </c>
      <c r="H15" s="82"/>
      <c r="I15" s="64">
        <v>0</v>
      </c>
      <c r="J15" s="64"/>
      <c r="K15" s="64">
        <v>0</v>
      </c>
      <c r="M15" s="70">
        <v>0</v>
      </c>
      <c r="N15" s="70"/>
      <c r="O15" s="129">
        <v>0</v>
      </c>
      <c r="Q15" s="84">
        <v>280000</v>
      </c>
      <c r="R15" s="129"/>
      <c r="S15" s="129">
        <v>4393</v>
      </c>
      <c r="T15" s="129"/>
      <c r="U15" s="84">
        <v>1131926758</v>
      </c>
      <c r="V15" s="129"/>
      <c r="W15" s="129">
        <v>1218047110</v>
      </c>
      <c r="X15" s="84"/>
      <c r="Y15" s="130">
        <v>1.0800000000000001E-2</v>
      </c>
    </row>
    <row r="16" spans="1:25" ht="20.25" customHeight="1">
      <c r="A16" s="131" t="s">
        <v>187</v>
      </c>
      <c r="B16" s="111"/>
      <c r="C16" s="84">
        <v>50000</v>
      </c>
      <c r="D16" s="169"/>
      <c r="E16" s="84">
        <v>411952662</v>
      </c>
      <c r="F16" s="169"/>
      <c r="G16" s="129">
        <v>487103975</v>
      </c>
      <c r="H16" s="82"/>
      <c r="I16" s="64">
        <v>0</v>
      </c>
      <c r="J16" s="64"/>
      <c r="K16" s="64">
        <v>0</v>
      </c>
      <c r="M16" s="70">
        <v>-50000</v>
      </c>
      <c r="N16" s="70"/>
      <c r="O16" s="129">
        <v>519881255</v>
      </c>
      <c r="Q16" s="84">
        <v>0</v>
      </c>
      <c r="R16" s="129"/>
      <c r="S16" s="129">
        <v>0</v>
      </c>
      <c r="T16" s="129"/>
      <c r="U16" s="84">
        <v>0</v>
      </c>
      <c r="V16" s="129"/>
      <c r="W16" s="129">
        <v>0</v>
      </c>
      <c r="X16" s="84"/>
      <c r="Y16" s="130">
        <v>0</v>
      </c>
    </row>
    <row r="17" spans="1:25" ht="20.25" customHeight="1">
      <c r="A17" s="131" t="s">
        <v>188</v>
      </c>
      <c r="B17" s="111"/>
      <c r="C17" s="84">
        <v>300000</v>
      </c>
      <c r="D17" s="169"/>
      <c r="E17" s="84">
        <v>785317041</v>
      </c>
      <c r="F17" s="169"/>
      <c r="G17" s="129">
        <v>1054616250</v>
      </c>
      <c r="H17" s="82"/>
      <c r="I17" s="64">
        <v>0</v>
      </c>
      <c r="J17" s="64"/>
      <c r="K17" s="64">
        <v>0</v>
      </c>
      <c r="M17" s="70">
        <v>0</v>
      </c>
      <c r="N17" s="70"/>
      <c r="O17" s="129">
        <v>0</v>
      </c>
      <c r="Q17" s="84">
        <v>300000</v>
      </c>
      <c r="R17" s="129"/>
      <c r="S17" s="129">
        <v>3629</v>
      </c>
      <c r="T17" s="129"/>
      <c r="U17" s="84">
        <v>785317041</v>
      </c>
      <c r="V17" s="129"/>
      <c r="W17" s="129">
        <v>1078085175</v>
      </c>
      <c r="X17" s="84"/>
      <c r="Y17" s="130">
        <v>9.4999999999999998E-3</v>
      </c>
    </row>
    <row r="18" spans="1:25" ht="20.25" customHeight="1">
      <c r="A18" s="131" t="s">
        <v>134</v>
      </c>
      <c r="B18" s="111"/>
      <c r="C18" s="84">
        <v>45158</v>
      </c>
      <c r="D18" s="169"/>
      <c r="E18" s="84">
        <v>64937204</v>
      </c>
      <c r="F18" s="169"/>
      <c r="G18" s="129">
        <v>51514801.343999997</v>
      </c>
      <c r="H18" s="82"/>
      <c r="I18" s="64">
        <v>0</v>
      </c>
      <c r="J18" s="64"/>
      <c r="K18" s="64">
        <v>0</v>
      </c>
      <c r="M18" s="70">
        <v>0</v>
      </c>
      <c r="N18" s="70"/>
      <c r="O18" s="129">
        <v>0</v>
      </c>
      <c r="Q18" s="84">
        <v>0</v>
      </c>
      <c r="R18" s="129"/>
      <c r="S18" s="129">
        <v>0</v>
      </c>
      <c r="T18" s="129"/>
      <c r="U18" s="84">
        <v>0</v>
      </c>
      <c r="V18" s="129"/>
      <c r="W18" s="129">
        <v>0</v>
      </c>
      <c r="X18" s="84"/>
      <c r="Y18" s="130">
        <v>0</v>
      </c>
    </row>
    <row r="19" spans="1:25" ht="20.25" customHeight="1">
      <c r="A19" s="131" t="s">
        <v>152</v>
      </c>
      <c r="B19" s="111"/>
      <c r="C19" s="84">
        <v>250000</v>
      </c>
      <c r="D19" s="169"/>
      <c r="E19" s="84">
        <v>1135475461</v>
      </c>
      <c r="F19" s="169"/>
      <c r="G19" s="129">
        <v>1480423750</v>
      </c>
      <c r="H19" s="82"/>
      <c r="I19" s="64">
        <v>0</v>
      </c>
      <c r="J19" s="64"/>
      <c r="K19" s="64">
        <v>0</v>
      </c>
      <c r="M19" s="70">
        <v>0</v>
      </c>
      <c r="N19" s="70"/>
      <c r="O19" s="129">
        <v>0</v>
      </c>
      <c r="Q19" s="84">
        <v>250000</v>
      </c>
      <c r="R19" s="129"/>
      <c r="S19" s="129">
        <v>5980</v>
      </c>
      <c r="T19" s="129"/>
      <c r="U19" s="84">
        <v>1135475461</v>
      </c>
      <c r="V19" s="129"/>
      <c r="W19" s="129">
        <v>1480423750</v>
      </c>
      <c r="X19" s="84"/>
      <c r="Y19" s="130">
        <v>1.3100000000000001E-2</v>
      </c>
    </row>
    <row r="20" spans="1:25" ht="20.25" customHeight="1">
      <c r="A20" s="131" t="s">
        <v>125</v>
      </c>
      <c r="B20" s="111"/>
      <c r="C20" s="84">
        <v>3147600</v>
      </c>
      <c r="D20" s="169"/>
      <c r="E20" s="84">
        <v>7614418826</v>
      </c>
      <c r="F20" s="169"/>
      <c r="G20" s="129">
        <v>5978235106.1999998</v>
      </c>
      <c r="H20" s="82"/>
      <c r="I20" s="64">
        <v>0</v>
      </c>
      <c r="J20" s="64"/>
      <c r="K20" s="64">
        <v>0</v>
      </c>
      <c r="M20" s="70">
        <v>0</v>
      </c>
      <c r="N20" s="70"/>
      <c r="O20" s="129">
        <v>0</v>
      </c>
      <c r="Q20" s="84">
        <v>3147600</v>
      </c>
      <c r="R20" s="129"/>
      <c r="S20" s="129">
        <v>1668</v>
      </c>
      <c r="T20" s="129"/>
      <c r="U20" s="84">
        <v>7614418826</v>
      </c>
      <c r="V20" s="129"/>
      <c r="W20" s="129">
        <v>5199007381.1999998</v>
      </c>
      <c r="X20" s="84"/>
      <c r="Y20" s="130">
        <v>4.5999999999999999E-2</v>
      </c>
    </row>
    <row r="21" spans="1:25" ht="20.25" customHeight="1">
      <c r="A21" s="131" t="s">
        <v>185</v>
      </c>
      <c r="B21" s="111"/>
      <c r="C21" s="84">
        <v>518176</v>
      </c>
      <c r="D21" s="169"/>
      <c r="E21" s="84">
        <v>2368006552</v>
      </c>
      <c r="F21" s="169"/>
      <c r="G21" s="129">
        <v>2354725044.776</v>
      </c>
      <c r="H21" s="143"/>
      <c r="I21" s="64">
        <v>0</v>
      </c>
      <c r="J21" s="64"/>
      <c r="K21" s="64">
        <v>0</v>
      </c>
      <c r="M21" s="70">
        <v>-218176</v>
      </c>
      <c r="N21" s="70"/>
      <c r="O21" s="129">
        <v>1250058264</v>
      </c>
      <c r="Q21" s="84">
        <v>300000</v>
      </c>
      <c r="R21" s="129"/>
      <c r="S21" s="129">
        <v>5362</v>
      </c>
      <c r="T21" s="129"/>
      <c r="U21" s="84">
        <v>1370966554</v>
      </c>
      <c r="V21" s="129"/>
      <c r="W21" s="129">
        <v>1592916150</v>
      </c>
      <c r="X21" s="84"/>
      <c r="Y21" s="130">
        <v>1.41E-2</v>
      </c>
    </row>
    <row r="22" spans="1:25" ht="20.25" customHeight="1">
      <c r="A22" s="131" t="s">
        <v>108</v>
      </c>
      <c r="B22" s="111"/>
      <c r="C22" s="84">
        <v>220000</v>
      </c>
      <c r="D22" s="169"/>
      <c r="E22" s="84">
        <v>3352388087</v>
      </c>
      <c r="F22" s="169"/>
      <c r="G22" s="129">
        <v>3080033990</v>
      </c>
      <c r="H22" s="143"/>
      <c r="I22" s="64">
        <v>0</v>
      </c>
      <c r="J22" s="64"/>
      <c r="K22" s="64">
        <v>0</v>
      </c>
      <c r="M22" s="70">
        <v>0</v>
      </c>
      <c r="N22" s="70"/>
      <c r="O22" s="129">
        <v>0</v>
      </c>
      <c r="Q22" s="84">
        <v>220000</v>
      </c>
      <c r="R22" s="129"/>
      <c r="S22" s="129">
        <v>14504</v>
      </c>
      <c r="T22" s="129"/>
      <c r="U22" s="84">
        <v>3352388087</v>
      </c>
      <c r="V22" s="129"/>
      <c r="W22" s="129">
        <v>3159768920</v>
      </c>
      <c r="X22" s="84"/>
      <c r="Y22" s="130">
        <v>2.8000000000000001E-2</v>
      </c>
    </row>
    <row r="23" spans="1:25" ht="20.25" customHeight="1">
      <c r="A23" s="131" t="s">
        <v>189</v>
      </c>
      <c r="B23" s="111"/>
      <c r="C23" s="84">
        <v>200000</v>
      </c>
      <c r="D23" s="169"/>
      <c r="E23" s="84">
        <v>1137524141</v>
      </c>
      <c r="F23" s="169"/>
      <c r="G23" s="129">
        <v>1599253750</v>
      </c>
      <c r="H23" s="143"/>
      <c r="I23" s="129">
        <v>50000</v>
      </c>
      <c r="J23" s="129"/>
      <c r="K23" s="129">
        <v>411710719</v>
      </c>
      <c r="M23" s="70">
        <v>0</v>
      </c>
      <c r="N23" s="70"/>
      <c r="O23" s="129">
        <v>0</v>
      </c>
      <c r="Q23" s="84">
        <v>250000</v>
      </c>
      <c r="R23" s="129"/>
      <c r="S23" s="129">
        <v>7349</v>
      </c>
      <c r="T23" s="129"/>
      <c r="U23" s="84">
        <v>1549234860</v>
      </c>
      <c r="V23" s="129"/>
      <c r="W23" s="129">
        <v>1819336812.5</v>
      </c>
      <c r="X23" s="84"/>
      <c r="Y23" s="130">
        <v>1.61E-2</v>
      </c>
    </row>
    <row r="24" spans="1:25" ht="20.25" customHeight="1">
      <c r="A24" s="131" t="s">
        <v>124</v>
      </c>
      <c r="B24" s="111"/>
      <c r="C24" s="84">
        <v>949546</v>
      </c>
      <c r="D24" s="169"/>
      <c r="E24" s="84">
        <v>1616281760</v>
      </c>
      <c r="F24" s="169"/>
      <c r="G24" s="129">
        <v>1552415366.6515</v>
      </c>
      <c r="H24" s="143"/>
      <c r="I24" s="129">
        <v>0</v>
      </c>
      <c r="J24" s="129"/>
      <c r="K24" s="129">
        <v>0</v>
      </c>
      <c r="M24" s="70">
        <v>0</v>
      </c>
      <c r="N24" s="70"/>
      <c r="O24" s="129">
        <v>0</v>
      </c>
      <c r="Q24" s="84">
        <v>949546</v>
      </c>
      <c r="R24" s="129"/>
      <c r="S24" s="129">
        <v>1355</v>
      </c>
      <c r="T24" s="129"/>
      <c r="U24" s="84">
        <v>1616281760</v>
      </c>
      <c r="V24" s="129"/>
      <c r="W24" s="129">
        <v>1274090140.4075</v>
      </c>
      <c r="X24" s="84"/>
      <c r="Y24" s="130">
        <v>1.1299999999999999E-2</v>
      </c>
    </row>
    <row r="25" spans="1:25" ht="20.25" customHeight="1">
      <c r="A25" s="131" t="s">
        <v>105</v>
      </c>
      <c r="B25" s="111"/>
      <c r="C25" s="84">
        <v>2000000</v>
      </c>
      <c r="D25" s="169"/>
      <c r="E25" s="84">
        <v>4959499007</v>
      </c>
      <c r="F25" s="169"/>
      <c r="G25" s="129">
        <v>7755638000</v>
      </c>
      <c r="H25" s="143"/>
      <c r="I25" s="129">
        <v>200000</v>
      </c>
      <c r="J25" s="129"/>
      <c r="K25" s="129">
        <v>823001088</v>
      </c>
      <c r="M25" s="70">
        <v>-200000</v>
      </c>
      <c r="N25" s="70"/>
      <c r="O25" s="129">
        <v>778237475</v>
      </c>
      <c r="Q25" s="84">
        <v>2000000</v>
      </c>
      <c r="R25" s="129"/>
      <c r="S25" s="129">
        <v>3540</v>
      </c>
      <c r="T25" s="129"/>
      <c r="U25" s="84">
        <v>5256818269</v>
      </c>
      <c r="V25" s="129"/>
      <c r="W25" s="129">
        <v>7010970000</v>
      </c>
      <c r="X25" s="84"/>
      <c r="Y25" s="130">
        <v>6.2100000000000002E-2</v>
      </c>
    </row>
    <row r="26" spans="1:25" ht="22.5" customHeight="1">
      <c r="A26" s="131" t="s">
        <v>153</v>
      </c>
      <c r="B26" s="111"/>
      <c r="C26" s="84">
        <v>1370000</v>
      </c>
      <c r="D26" s="169"/>
      <c r="E26" s="84">
        <v>5148086813</v>
      </c>
      <c r="F26" s="169"/>
      <c r="G26" s="129">
        <v>5133535220</v>
      </c>
      <c r="H26" s="143"/>
      <c r="I26" s="129">
        <v>0</v>
      </c>
      <c r="J26" s="129"/>
      <c r="K26" s="129">
        <v>0</v>
      </c>
      <c r="M26" s="70">
        <v>-270000</v>
      </c>
      <c r="N26" s="70"/>
      <c r="O26" s="129">
        <v>1166790782</v>
      </c>
      <c r="Q26" s="84">
        <v>1100000</v>
      </c>
      <c r="R26" s="129"/>
      <c r="S26" s="129">
        <v>4330</v>
      </c>
      <c r="T26" s="129"/>
      <c r="U26" s="84">
        <v>4133500361</v>
      </c>
      <c r="V26" s="129"/>
      <c r="W26" s="129">
        <v>4716560750</v>
      </c>
      <c r="X26" s="84"/>
      <c r="Y26" s="130">
        <v>4.1700000000000001E-2</v>
      </c>
    </row>
    <row r="27" spans="1:25" ht="20.25" customHeight="1">
      <c r="A27" s="131" t="s">
        <v>126</v>
      </c>
      <c r="B27" s="111"/>
      <c r="C27" s="84">
        <v>382564</v>
      </c>
      <c r="D27" s="169"/>
      <c r="E27" s="84">
        <v>6630016019</v>
      </c>
      <c r="F27" s="169"/>
      <c r="G27" s="129">
        <v>4993410967.1809998</v>
      </c>
      <c r="H27" s="143"/>
      <c r="I27" s="129">
        <v>0</v>
      </c>
      <c r="J27" s="129"/>
      <c r="K27" s="129">
        <v>0</v>
      </c>
      <c r="M27" s="70">
        <v>0</v>
      </c>
      <c r="N27" s="70"/>
      <c r="O27" s="129">
        <v>0</v>
      </c>
      <c r="Q27" s="84">
        <v>382564</v>
      </c>
      <c r="R27" s="129"/>
      <c r="S27" s="129">
        <v>11757</v>
      </c>
      <c r="T27" s="129"/>
      <c r="U27" s="84">
        <v>6630016019</v>
      </c>
      <c r="V27" s="129"/>
      <c r="W27" s="129">
        <v>4453951349.757</v>
      </c>
      <c r="X27" s="84"/>
      <c r="Y27" s="130">
        <v>3.9399999999999998E-2</v>
      </c>
    </row>
    <row r="28" spans="1:25" ht="20.25" customHeight="1">
      <c r="A28" s="131" t="s">
        <v>103</v>
      </c>
      <c r="B28" s="111"/>
      <c r="C28" s="84">
        <v>257500</v>
      </c>
      <c r="D28" s="169"/>
      <c r="E28" s="84">
        <v>1357981932</v>
      </c>
      <c r="F28" s="169"/>
      <c r="G28" s="129">
        <v>1253527767.5</v>
      </c>
      <c r="H28" s="82"/>
      <c r="I28" s="129">
        <v>0</v>
      </c>
      <c r="J28" s="129"/>
      <c r="K28" s="129">
        <v>0</v>
      </c>
      <c r="M28" s="70">
        <v>0</v>
      </c>
      <c r="N28" s="70"/>
      <c r="O28" s="129">
        <v>0</v>
      </c>
      <c r="Q28" s="84">
        <v>257500</v>
      </c>
      <c r="R28" s="129"/>
      <c r="S28" s="129">
        <v>4097</v>
      </c>
      <c r="T28" s="129"/>
      <c r="U28" s="84">
        <v>1357981932</v>
      </c>
      <c r="V28" s="129"/>
      <c r="W28" s="129">
        <v>1044691469.375</v>
      </c>
      <c r="X28" s="84"/>
      <c r="Y28" s="130">
        <v>9.1999999999999998E-3</v>
      </c>
    </row>
    <row r="29" spans="1:25" ht="20.25" customHeight="1">
      <c r="A29" s="131" t="s">
        <v>128</v>
      </c>
      <c r="B29" s="111"/>
      <c r="C29" s="84">
        <v>1000000</v>
      </c>
      <c r="D29" s="169"/>
      <c r="E29" s="84">
        <v>3576505370</v>
      </c>
      <c r="F29" s="169"/>
      <c r="G29" s="129">
        <v>4748248750</v>
      </c>
      <c r="H29" s="82"/>
      <c r="I29" s="64">
        <v>0</v>
      </c>
      <c r="J29" s="64"/>
      <c r="K29" s="64">
        <v>0</v>
      </c>
      <c r="M29" s="70">
        <v>-200000</v>
      </c>
      <c r="N29" s="70"/>
      <c r="O29" s="129">
        <v>1029601480</v>
      </c>
      <c r="Q29" s="84">
        <v>800000</v>
      </c>
      <c r="R29" s="129"/>
      <c r="S29" s="129">
        <v>4458</v>
      </c>
      <c r="T29" s="129"/>
      <c r="U29" s="84">
        <v>2861204297</v>
      </c>
      <c r="V29" s="129"/>
      <c r="W29" s="129">
        <v>3531627600</v>
      </c>
      <c r="X29" s="84"/>
      <c r="Y29" s="130">
        <v>3.1300000000000001E-2</v>
      </c>
    </row>
    <row r="30" spans="1:25" ht="20.25" customHeight="1">
      <c r="A30" s="131" t="s">
        <v>127</v>
      </c>
      <c r="B30" s="111"/>
      <c r="C30" s="84">
        <v>1000000</v>
      </c>
      <c r="D30" s="169"/>
      <c r="E30" s="84">
        <v>2018573117</v>
      </c>
      <c r="F30" s="169"/>
      <c r="G30" s="129">
        <v>2712294750</v>
      </c>
      <c r="H30" s="180"/>
      <c r="I30" s="64">
        <v>0</v>
      </c>
      <c r="J30" s="64"/>
      <c r="K30" s="64">
        <v>0</v>
      </c>
      <c r="M30" s="70">
        <v>0</v>
      </c>
      <c r="N30" s="70"/>
      <c r="O30" s="129">
        <v>0</v>
      </c>
      <c r="Q30" s="84">
        <v>1000000</v>
      </c>
      <c r="R30" s="129"/>
      <c r="S30" s="129">
        <v>2895</v>
      </c>
      <c r="T30" s="129"/>
      <c r="U30" s="84">
        <v>2018573117</v>
      </c>
      <c r="V30" s="129"/>
      <c r="W30" s="129">
        <v>2866773750</v>
      </c>
      <c r="X30" s="84"/>
      <c r="Y30" s="130">
        <v>2.5399999999999999E-2</v>
      </c>
    </row>
    <row r="31" spans="1:25" ht="20.25" customHeight="1">
      <c r="A31" s="131" t="s">
        <v>104</v>
      </c>
      <c r="B31" s="111"/>
      <c r="C31" s="84">
        <v>1100000</v>
      </c>
      <c r="D31" s="169"/>
      <c r="E31" s="84">
        <v>3025640706</v>
      </c>
      <c r="F31" s="169"/>
      <c r="G31" s="129">
        <v>3736213250</v>
      </c>
      <c r="H31" s="180"/>
      <c r="I31" s="64">
        <v>0</v>
      </c>
      <c r="J31" s="64"/>
      <c r="K31" s="64">
        <v>0</v>
      </c>
      <c r="M31" s="70">
        <v>-1100000</v>
      </c>
      <c r="N31" s="70"/>
      <c r="O31" s="129">
        <v>2941073085</v>
      </c>
      <c r="Q31" s="84">
        <v>0</v>
      </c>
      <c r="R31" s="129"/>
      <c r="S31" s="129">
        <v>0</v>
      </c>
      <c r="T31" s="129"/>
      <c r="U31" s="84">
        <v>0</v>
      </c>
      <c r="V31" s="129"/>
      <c r="W31" s="129">
        <v>0</v>
      </c>
      <c r="X31" s="84"/>
      <c r="Y31" s="130">
        <v>0</v>
      </c>
    </row>
    <row r="32" spans="1:25" ht="20.25" customHeight="1">
      <c r="A32" s="131" t="s">
        <v>132</v>
      </c>
      <c r="B32" s="111"/>
      <c r="C32" s="84">
        <v>87724</v>
      </c>
      <c r="D32" s="169"/>
      <c r="E32" s="84">
        <v>453603512</v>
      </c>
      <c r="F32" s="169"/>
      <c r="G32" s="129">
        <v>417404060.255</v>
      </c>
      <c r="H32" s="180"/>
      <c r="I32" s="64">
        <v>0</v>
      </c>
      <c r="J32" s="64"/>
      <c r="K32" s="64">
        <v>0</v>
      </c>
      <c r="M32" s="70">
        <v>0</v>
      </c>
      <c r="N32" s="70"/>
      <c r="O32" s="129">
        <v>0</v>
      </c>
      <c r="Q32" s="84">
        <v>87724</v>
      </c>
      <c r="R32" s="129"/>
      <c r="S32" s="129">
        <v>4425</v>
      </c>
      <c r="T32" s="129"/>
      <c r="U32" s="84">
        <v>453603512</v>
      </c>
      <c r="V32" s="129"/>
      <c r="W32" s="129">
        <v>384393957.67500001</v>
      </c>
      <c r="X32" s="84"/>
      <c r="Y32" s="130">
        <v>3.3999999999999998E-3</v>
      </c>
    </row>
    <row r="33" spans="1:25" ht="20.25" customHeight="1">
      <c r="A33" s="131" t="s">
        <v>143</v>
      </c>
      <c r="B33" s="111"/>
      <c r="C33" s="84">
        <v>300000</v>
      </c>
      <c r="D33" s="169"/>
      <c r="E33" s="84">
        <v>2055257453</v>
      </c>
      <c r="F33" s="169"/>
      <c r="G33" s="129">
        <v>2003473800</v>
      </c>
      <c r="H33" s="180"/>
      <c r="I33" s="64">
        <v>0</v>
      </c>
      <c r="J33" s="64"/>
      <c r="K33" s="64">
        <v>0</v>
      </c>
      <c r="M33" s="70">
        <v>0</v>
      </c>
      <c r="N33" s="70"/>
      <c r="O33" s="129">
        <v>0</v>
      </c>
      <c r="Q33" s="84">
        <v>300000</v>
      </c>
      <c r="R33" s="129"/>
      <c r="S33" s="129">
        <v>5557</v>
      </c>
      <c r="T33" s="129"/>
      <c r="U33" s="84">
        <v>2055257453</v>
      </c>
      <c r="V33" s="129"/>
      <c r="W33" s="129">
        <v>1650845775</v>
      </c>
      <c r="X33" s="84"/>
      <c r="Y33" s="130">
        <v>1.46E-2</v>
      </c>
    </row>
    <row r="34" spans="1:25" ht="20.25" customHeight="1">
      <c r="A34" s="131" t="s">
        <v>131</v>
      </c>
      <c r="B34" s="111"/>
      <c r="C34" s="84">
        <v>20000</v>
      </c>
      <c r="D34" s="169"/>
      <c r="E34" s="84">
        <v>1343544015</v>
      </c>
      <c r="F34" s="169"/>
      <c r="G34" s="129">
        <v>922259435</v>
      </c>
      <c r="H34" s="82"/>
      <c r="I34" s="64">
        <v>0</v>
      </c>
      <c r="J34" s="64"/>
      <c r="K34" s="64">
        <v>0</v>
      </c>
      <c r="M34" s="129">
        <v>0</v>
      </c>
      <c r="N34" s="129"/>
      <c r="O34" s="129">
        <v>0</v>
      </c>
      <c r="Q34" s="84">
        <v>20000</v>
      </c>
      <c r="R34" s="129"/>
      <c r="S34" s="129">
        <v>46567</v>
      </c>
      <c r="T34" s="129"/>
      <c r="U34" s="84">
        <v>1343544015</v>
      </c>
      <c r="V34" s="129"/>
      <c r="W34" s="129">
        <v>922259435</v>
      </c>
      <c r="X34" s="84"/>
      <c r="Y34" s="130">
        <v>8.2000000000000007E-3</v>
      </c>
    </row>
    <row r="35" spans="1:25" ht="20.25" customHeight="1">
      <c r="A35" s="131" t="s">
        <v>199</v>
      </c>
      <c r="B35" s="111"/>
      <c r="C35" s="84">
        <v>0</v>
      </c>
      <c r="D35" s="169"/>
      <c r="E35" s="84">
        <v>0</v>
      </c>
      <c r="F35" s="169"/>
      <c r="G35" s="129">
        <v>0</v>
      </c>
      <c r="H35" s="189"/>
      <c r="I35" s="64">
        <v>11897</v>
      </c>
      <c r="J35" s="64"/>
      <c r="K35" s="64">
        <v>347131247</v>
      </c>
      <c r="M35" s="129">
        <v>0</v>
      </c>
      <c r="N35" s="129"/>
      <c r="O35" s="129">
        <v>0</v>
      </c>
      <c r="Q35" s="84">
        <v>11897</v>
      </c>
      <c r="R35" s="129"/>
      <c r="S35" s="129">
        <v>25257</v>
      </c>
      <c r="T35" s="129"/>
      <c r="U35" s="84">
        <v>347131247</v>
      </c>
      <c r="V35" s="129"/>
      <c r="W35" s="129">
        <v>297552824.34224999</v>
      </c>
      <c r="X35" s="84"/>
      <c r="Y35" s="130">
        <v>2.5999999999999999E-3</v>
      </c>
    </row>
    <row r="36" spans="1:25" ht="20.25" customHeight="1">
      <c r="A36" s="131" t="s">
        <v>171</v>
      </c>
      <c r="B36" s="111"/>
      <c r="C36" s="84">
        <v>0</v>
      </c>
      <c r="D36" s="169"/>
      <c r="E36" s="84">
        <v>0</v>
      </c>
      <c r="F36" s="169"/>
      <c r="G36" s="129">
        <v>0</v>
      </c>
      <c r="H36" s="189"/>
      <c r="I36" s="64">
        <v>300000</v>
      </c>
      <c r="J36" s="64"/>
      <c r="K36" s="64">
        <v>1160600313</v>
      </c>
      <c r="M36" s="129">
        <v>0</v>
      </c>
      <c r="N36" s="129"/>
      <c r="O36" s="129">
        <v>0</v>
      </c>
      <c r="Q36" s="84">
        <v>300000</v>
      </c>
      <c r="R36" s="129"/>
      <c r="S36" s="129">
        <v>3393</v>
      </c>
      <c r="T36" s="129"/>
      <c r="U36" s="84">
        <v>1160600313</v>
      </c>
      <c r="V36" s="129"/>
      <c r="W36" s="129">
        <v>1007975475</v>
      </c>
      <c r="X36" s="84"/>
      <c r="Y36" s="130">
        <v>8.8999999999999999E-3</v>
      </c>
    </row>
    <row r="37" spans="1:25" ht="20.25" customHeight="1" thickBot="1">
      <c r="A37" s="131" t="s">
        <v>200</v>
      </c>
      <c r="B37" s="111"/>
      <c r="C37" s="84">
        <v>0</v>
      </c>
      <c r="D37" s="169"/>
      <c r="E37" s="84">
        <v>0</v>
      </c>
      <c r="F37" s="169"/>
      <c r="G37" s="129">
        <v>0</v>
      </c>
      <c r="H37" s="189"/>
      <c r="I37" s="64">
        <v>400000</v>
      </c>
      <c r="J37" s="64"/>
      <c r="K37" s="64">
        <v>1140467329</v>
      </c>
      <c r="M37" s="129">
        <v>0</v>
      </c>
      <c r="N37" s="129"/>
      <c r="O37" s="129">
        <v>0</v>
      </c>
      <c r="Q37" s="84">
        <v>400000</v>
      </c>
      <c r="R37" s="129"/>
      <c r="S37" s="129">
        <v>2259</v>
      </c>
      <c r="T37" s="129"/>
      <c r="U37" s="84">
        <v>1140467329</v>
      </c>
      <c r="V37" s="129"/>
      <c r="W37" s="129">
        <v>894789900</v>
      </c>
      <c r="X37" s="84"/>
      <c r="Y37" s="130">
        <v>7.9000000000000008E-3</v>
      </c>
    </row>
    <row r="38" spans="1:25" ht="19.5" thickBot="1">
      <c r="A38" s="111" t="s">
        <v>8</v>
      </c>
      <c r="B38" s="111"/>
      <c r="C38" s="84"/>
      <c r="D38" s="62"/>
      <c r="E38" s="66">
        <f>SUM(E10:E37)</f>
        <v>57255317399</v>
      </c>
      <c r="F38" s="62"/>
      <c r="G38" s="66">
        <f>SUM(G10:G37)</f>
        <v>60464799020.434998</v>
      </c>
      <c r="H38" s="108"/>
      <c r="I38" s="160"/>
      <c r="J38" s="180"/>
      <c r="K38" s="66">
        <f>SUM(K10:K37)</f>
        <v>3882910696</v>
      </c>
      <c r="L38" s="75"/>
      <c r="M38" s="84"/>
      <c r="N38" s="84"/>
      <c r="O38" s="66">
        <f>SUM(O10:O37)</f>
        <v>9286879902</v>
      </c>
      <c r="P38" s="75"/>
      <c r="Q38" s="84"/>
      <c r="R38" s="62"/>
      <c r="S38" s="150">
        <f>SUM(S10:S37)</f>
        <v>235145</v>
      </c>
      <c r="T38" s="62"/>
      <c r="U38" s="151">
        <f>SUM(U10:U37)</f>
        <v>52938505260</v>
      </c>
      <c r="V38" s="62"/>
      <c r="W38" s="151">
        <f>SUM(W10:W37)</f>
        <v>51569387703.784248</v>
      </c>
      <c r="X38" s="108"/>
      <c r="Y38" s="163">
        <f>SUM(Y10:Y37)</f>
        <v>0.45650000000000002</v>
      </c>
    </row>
    <row r="39" spans="1:25" ht="19.5" thickTop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87"/>
      <c r="V39" s="75"/>
      <c r="W39" s="75"/>
      <c r="X39" s="75"/>
      <c r="Y39" s="75"/>
    </row>
    <row r="41" spans="1:25">
      <c r="U41" s="165"/>
    </row>
  </sheetData>
  <sortState ref="A10:Y32">
    <sortCondition descending="1" ref="W10:W32"/>
  </sortState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" right="0" top="0.15748031496062992" bottom="0" header="0.31496062992125984" footer="0.31496062992125984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8.75"/>
  <cols>
    <col min="1" max="1" width="22.28515625" style="75" customWidth="1"/>
    <col min="2" max="2" width="0.42578125" style="75" customWidth="1"/>
    <col min="3" max="3" width="13.28515625" style="75" hidden="1" customWidth="1"/>
    <col min="4" max="4" width="0.28515625" style="75" hidden="1" customWidth="1"/>
    <col min="5" max="5" width="12" style="75" hidden="1" customWidth="1"/>
    <col min="6" max="6" width="0.5703125" style="75" hidden="1" customWidth="1"/>
    <col min="7" max="7" width="11.5703125" style="75" hidden="1" customWidth="1"/>
    <col min="8" max="8" width="0.5703125" style="75" hidden="1" customWidth="1"/>
    <col min="9" max="9" width="11.7109375" style="75" hidden="1" customWidth="1"/>
    <col min="10" max="10" width="0.28515625" style="75" customWidth="1"/>
    <col min="11" max="11" width="12.5703125" style="75" customWidth="1"/>
    <col min="12" max="12" width="0.5703125" style="75" customWidth="1"/>
    <col min="13" max="13" width="9.140625" style="75"/>
    <col min="14" max="14" width="0.42578125" style="75" customWidth="1"/>
    <col min="15" max="15" width="8.28515625" style="75" bestFit="1" customWidth="1"/>
    <col min="16" max="16" width="0.42578125" style="75" customWidth="1"/>
    <col min="17" max="17" width="9.42578125" style="75" customWidth="1"/>
    <col min="18" max="18" width="9.140625" style="75"/>
    <col min="19" max="19" width="12.42578125" style="75" customWidth="1"/>
    <col min="20" max="20" width="9.140625" style="75"/>
    <col min="21" max="21" width="16.5703125" style="75" customWidth="1"/>
    <col min="22" max="16384" width="9.140625" style="75"/>
  </cols>
  <sheetData>
    <row r="1" spans="1:23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46"/>
      <c r="V1" s="46"/>
      <c r="W1" s="46"/>
    </row>
    <row r="2" spans="1:23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3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3" ht="66" customHeight="1">
      <c r="A4" s="141" t="s">
        <v>91</v>
      </c>
      <c r="B4" s="27"/>
      <c r="C4" s="27"/>
      <c r="D4" s="27"/>
      <c r="E4" s="27"/>
      <c r="F4" s="27"/>
      <c r="G4" s="27"/>
      <c r="H4" s="27"/>
      <c r="I4" s="27"/>
      <c r="K4" s="75" t="s">
        <v>121</v>
      </c>
    </row>
    <row r="5" spans="1:23" ht="21.75" thickBot="1">
      <c r="A5" s="116"/>
      <c r="B5" s="116"/>
      <c r="C5" s="125"/>
      <c r="D5" s="125"/>
      <c r="E5" s="125"/>
      <c r="F5" s="125"/>
      <c r="G5" s="125"/>
      <c r="H5" s="125"/>
      <c r="I5" s="125"/>
    </row>
    <row r="6" spans="1:23" ht="21.75" thickBot="1">
      <c r="A6" s="113"/>
      <c r="B6" s="113"/>
      <c r="C6" s="209" t="s">
        <v>50</v>
      </c>
      <c r="D6" s="209"/>
      <c r="E6" s="209"/>
      <c r="F6" s="209"/>
      <c r="G6" s="209"/>
      <c r="H6" s="209"/>
      <c r="I6" s="209"/>
      <c r="K6" s="209" t="s">
        <v>207</v>
      </c>
      <c r="L6" s="209"/>
      <c r="M6" s="209"/>
      <c r="N6" s="209"/>
      <c r="O6" s="209"/>
      <c r="P6" s="209"/>
      <c r="Q6" s="209"/>
    </row>
    <row r="7" spans="1:23" ht="21.75" thickBot="1">
      <c r="A7" s="126" t="s">
        <v>54</v>
      </c>
      <c r="B7" s="113"/>
      <c r="C7" s="126" t="s">
        <v>55</v>
      </c>
      <c r="D7" s="113"/>
      <c r="E7" s="126" t="s">
        <v>56</v>
      </c>
      <c r="F7" s="113"/>
      <c r="G7" s="126" t="s">
        <v>57</v>
      </c>
      <c r="H7" s="113"/>
      <c r="I7" s="126" t="s">
        <v>58</v>
      </c>
      <c r="K7" s="126" t="s">
        <v>55</v>
      </c>
      <c r="L7" s="113"/>
      <c r="M7" s="126" t="s">
        <v>56</v>
      </c>
      <c r="N7" s="113"/>
      <c r="O7" s="126" t="s">
        <v>57</v>
      </c>
      <c r="P7" s="113"/>
      <c r="Q7" s="126" t="s">
        <v>58</v>
      </c>
    </row>
    <row r="8" spans="1:23">
      <c r="A8" s="111" t="s">
        <v>7</v>
      </c>
      <c r="B8" s="111"/>
      <c r="C8" s="63" t="s">
        <v>6</v>
      </c>
      <c r="D8" s="62"/>
      <c r="E8" s="63" t="s">
        <v>6</v>
      </c>
      <c r="F8" s="62"/>
      <c r="G8" s="62" t="s">
        <v>6</v>
      </c>
      <c r="H8" s="62"/>
      <c r="I8" s="63" t="s">
        <v>6</v>
      </c>
      <c r="K8" s="63" t="s">
        <v>6</v>
      </c>
      <c r="L8" s="62"/>
      <c r="M8" s="63" t="s">
        <v>6</v>
      </c>
      <c r="N8" s="62"/>
      <c r="O8" s="62" t="s">
        <v>6</v>
      </c>
      <c r="P8" s="62"/>
      <c r="Q8" s="63" t="s">
        <v>6</v>
      </c>
    </row>
    <row r="9" spans="1:23">
      <c r="A9" s="111" t="s">
        <v>7</v>
      </c>
      <c r="B9" s="111"/>
      <c r="C9" s="63" t="s">
        <v>6</v>
      </c>
      <c r="D9" s="62"/>
      <c r="E9" s="63" t="s">
        <v>6</v>
      </c>
      <c r="F9" s="62"/>
      <c r="G9" s="63" t="s">
        <v>6</v>
      </c>
      <c r="H9" s="63"/>
      <c r="I9" s="63" t="s">
        <v>6</v>
      </c>
      <c r="K9" s="63" t="s">
        <v>6</v>
      </c>
      <c r="L9" s="62"/>
      <c r="M9" s="63" t="s">
        <v>6</v>
      </c>
      <c r="N9" s="62"/>
      <c r="O9" s="63" t="s">
        <v>6</v>
      </c>
      <c r="P9" s="63"/>
      <c r="Q9" s="63" t="s">
        <v>6</v>
      </c>
    </row>
  </sheetData>
  <mergeCells count="5">
    <mergeCell ref="C6:I6"/>
    <mergeCell ref="K6:Q6"/>
    <mergeCell ref="A1:T1"/>
    <mergeCell ref="A2:T2"/>
    <mergeCell ref="A3:T3"/>
  </mergeCells>
  <pageMargins left="0" right="0.39370078740157483" top="0.15748031496062992" bottom="0" header="0.31496062992125984" footer="0.31496062992125984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rightToLeft="1" view="pageBreakPreview" zoomScale="80" zoomScaleNormal="100" zoomScaleSheetLayoutView="80" workbookViewId="0">
      <selection activeCell="AA7" sqref="AA7:AA8"/>
    </sheetView>
  </sheetViews>
  <sheetFormatPr defaultColWidth="9.140625" defaultRowHeight="15.75"/>
  <cols>
    <col min="1" max="1" width="27.140625" style="21" customWidth="1"/>
    <col min="2" max="2" width="0.5703125" style="19" customWidth="1"/>
    <col min="3" max="3" width="9" style="19" customWidth="1"/>
    <col min="4" max="4" width="0.5703125" style="19" customWidth="1"/>
    <col min="5" max="5" width="10.7109375" style="19" customWidth="1"/>
    <col min="6" max="6" width="0.5703125" style="19" customWidth="1"/>
    <col min="7" max="7" width="11.140625" style="19" customWidth="1"/>
    <col min="8" max="8" width="0.5703125" style="19" customWidth="1"/>
    <col min="9" max="9" width="10.7109375" style="19" customWidth="1"/>
    <col min="10" max="10" width="0.42578125" style="19" customWidth="1"/>
    <col min="11" max="11" width="6.140625" style="19" customWidth="1"/>
    <col min="12" max="12" width="0.7109375" style="19" hidden="1" customWidth="1"/>
    <col min="13" max="13" width="6.7109375" style="19" hidden="1" customWidth="1"/>
    <col min="14" max="14" width="0.28515625" style="19" hidden="1" customWidth="1"/>
    <col min="15" max="15" width="3.85546875" style="19" hidden="1" customWidth="1"/>
    <col min="16" max="16" width="0.42578125" style="19" hidden="1" customWidth="1"/>
    <col min="17" max="17" width="9.42578125" style="19" hidden="1" customWidth="1"/>
    <col min="18" max="18" width="0.5703125" style="19" hidden="1" customWidth="1"/>
    <col min="19" max="19" width="12.42578125" style="19" hidden="1" customWidth="1"/>
    <col min="20" max="20" width="0.5703125" style="19" hidden="1" customWidth="1"/>
    <col min="21" max="21" width="16.5703125" style="19" hidden="1" customWidth="1"/>
    <col min="22" max="22" width="9.140625" style="19" hidden="1" customWidth="1"/>
    <col min="23" max="23" width="0.5703125" style="19" hidden="1" customWidth="1"/>
    <col min="24" max="24" width="6.7109375" style="19" hidden="1" customWidth="1"/>
    <col min="25" max="25" width="1.7109375" style="19" hidden="1" customWidth="1"/>
    <col min="26" max="26" width="0.7109375" style="19" customWidth="1"/>
    <col min="27" max="27" width="7.42578125" style="19" customWidth="1"/>
    <col min="28" max="28" width="0.42578125" style="19" customWidth="1"/>
    <col min="29" max="29" width="15.42578125" style="19" bestFit="1" customWidth="1"/>
    <col min="30" max="30" width="0.28515625" style="19" customWidth="1"/>
    <col min="31" max="31" width="14.42578125" style="19" customWidth="1"/>
    <col min="32" max="32" width="0.42578125" style="19" customWidth="1"/>
    <col min="33" max="33" width="15.140625" style="19" bestFit="1" customWidth="1"/>
    <col min="34" max="34" width="0.42578125" style="19" customWidth="1"/>
    <col min="35" max="35" width="8.85546875" style="19" customWidth="1"/>
    <col min="36" max="16384" width="9.140625" style="19"/>
  </cols>
  <sheetData>
    <row r="1" spans="1:35" s="21" customFormat="1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</row>
    <row r="2" spans="1:35" s="21" customFormat="1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5" s="21" customFormat="1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5" ht="102" customHeight="1">
      <c r="A4" s="202" t="s">
        <v>44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</row>
    <row r="5" spans="1:35" ht="21">
      <c r="A5" s="158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</row>
    <row r="6" spans="1:35" ht="18" customHeight="1" thickBot="1">
      <c r="A6" s="204" t="s">
        <v>35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114"/>
      <c r="O6" s="204" t="s">
        <v>49</v>
      </c>
      <c r="P6" s="204"/>
      <c r="Q6" s="204"/>
      <c r="R6" s="204"/>
      <c r="S6" s="204"/>
      <c r="T6" s="122"/>
      <c r="U6" s="210" t="s">
        <v>18</v>
      </c>
      <c r="V6" s="210"/>
      <c r="W6" s="210"/>
      <c r="X6" s="210"/>
      <c r="Y6" s="210"/>
      <c r="Z6" s="47"/>
      <c r="AA6" s="204" t="s">
        <v>207</v>
      </c>
      <c r="AB6" s="204"/>
      <c r="AC6" s="204"/>
      <c r="AD6" s="204"/>
      <c r="AE6" s="204"/>
      <c r="AF6" s="204"/>
      <c r="AG6" s="204"/>
      <c r="AH6" s="204"/>
      <c r="AI6" s="204"/>
    </row>
    <row r="7" spans="1:35" ht="26.25" customHeight="1">
      <c r="A7" s="215" t="s">
        <v>36</v>
      </c>
      <c r="B7" s="114"/>
      <c r="C7" s="212" t="s">
        <v>16</v>
      </c>
      <c r="D7" s="60"/>
      <c r="E7" s="214" t="s">
        <v>15</v>
      </c>
      <c r="F7" s="60"/>
      <c r="G7" s="211" t="s">
        <v>52</v>
      </c>
      <c r="H7" s="60"/>
      <c r="I7" s="212" t="s">
        <v>39</v>
      </c>
      <c r="J7" s="60"/>
      <c r="K7" s="214" t="s">
        <v>14</v>
      </c>
      <c r="L7" s="110"/>
      <c r="M7" s="214" t="s">
        <v>13</v>
      </c>
      <c r="N7" s="60"/>
      <c r="O7" s="216" t="s">
        <v>9</v>
      </c>
      <c r="P7" s="211"/>
      <c r="Q7" s="211" t="s">
        <v>3</v>
      </c>
      <c r="R7" s="211"/>
      <c r="S7" s="211" t="s">
        <v>37</v>
      </c>
      <c r="T7" s="60"/>
      <c r="U7" s="193" t="s">
        <v>10</v>
      </c>
      <c r="V7" s="193"/>
      <c r="W7" s="61"/>
      <c r="X7" s="193" t="s">
        <v>11</v>
      </c>
      <c r="Y7" s="193"/>
      <c r="Z7" s="47"/>
      <c r="AA7" s="216" t="s">
        <v>9</v>
      </c>
      <c r="AB7" s="215"/>
      <c r="AC7" s="211" t="s">
        <v>53</v>
      </c>
      <c r="AD7" s="114"/>
      <c r="AE7" s="211" t="s">
        <v>3</v>
      </c>
      <c r="AF7" s="215"/>
      <c r="AG7" s="211" t="s">
        <v>37</v>
      </c>
      <c r="AH7" s="79"/>
      <c r="AI7" s="211" t="s">
        <v>38</v>
      </c>
    </row>
    <row r="8" spans="1:35" s="25" customFormat="1" ht="52.5" customHeight="1" thickBot="1">
      <c r="A8" s="204"/>
      <c r="B8" s="114"/>
      <c r="C8" s="213"/>
      <c r="D8" s="60"/>
      <c r="E8" s="213"/>
      <c r="F8" s="60"/>
      <c r="G8" s="204"/>
      <c r="H8" s="60"/>
      <c r="I8" s="213"/>
      <c r="J8" s="60"/>
      <c r="K8" s="213"/>
      <c r="L8" s="122"/>
      <c r="M8" s="213"/>
      <c r="N8" s="60"/>
      <c r="O8" s="217"/>
      <c r="P8" s="218"/>
      <c r="Q8" s="204"/>
      <c r="R8" s="218"/>
      <c r="S8" s="204"/>
      <c r="T8" s="60"/>
      <c r="U8" s="115" t="s">
        <v>9</v>
      </c>
      <c r="V8" s="115" t="s">
        <v>3</v>
      </c>
      <c r="W8" s="123"/>
      <c r="X8" s="115" t="s">
        <v>9</v>
      </c>
      <c r="Y8" s="115" t="s">
        <v>90</v>
      </c>
      <c r="Z8" s="124"/>
      <c r="AA8" s="217"/>
      <c r="AB8" s="215"/>
      <c r="AC8" s="204"/>
      <c r="AD8" s="114"/>
      <c r="AE8" s="204"/>
      <c r="AF8" s="215"/>
      <c r="AG8" s="204"/>
      <c r="AH8" s="79"/>
      <c r="AI8" s="204"/>
    </row>
    <row r="9" spans="1:35" s="25" customFormat="1" ht="27.75" customHeight="1">
      <c r="A9" s="166" t="s">
        <v>140</v>
      </c>
      <c r="B9" s="149"/>
      <c r="C9" s="149" t="s">
        <v>17</v>
      </c>
      <c r="D9" s="149"/>
      <c r="E9" s="149" t="s">
        <v>17</v>
      </c>
      <c r="F9" s="149"/>
      <c r="G9" s="149" t="s">
        <v>136</v>
      </c>
      <c r="H9" s="149"/>
      <c r="I9" s="149" t="s">
        <v>137</v>
      </c>
      <c r="J9" s="149"/>
      <c r="K9" s="149">
        <v>0</v>
      </c>
      <c r="L9" s="122"/>
      <c r="M9" s="146"/>
      <c r="N9" s="147"/>
      <c r="O9" s="148"/>
      <c r="P9" s="147"/>
      <c r="Q9" s="145"/>
      <c r="R9" s="147"/>
      <c r="S9" s="145"/>
      <c r="T9" s="147"/>
      <c r="U9" s="123"/>
      <c r="V9" s="123"/>
      <c r="W9" s="123"/>
      <c r="X9" s="123"/>
      <c r="Y9" s="123"/>
      <c r="Z9" s="124"/>
      <c r="AA9" s="84">
        <v>17683</v>
      </c>
      <c r="AB9" s="145"/>
      <c r="AC9" s="84">
        <v>723841</v>
      </c>
      <c r="AD9" s="145"/>
      <c r="AE9" s="84">
        <v>13655730360</v>
      </c>
      <c r="AF9" s="145"/>
      <c r="AG9" s="84">
        <v>12790400634</v>
      </c>
      <c r="AH9" s="148"/>
      <c r="AI9" s="170">
        <v>0.1132</v>
      </c>
    </row>
    <row r="10" spans="1:35" s="25" customFormat="1" ht="34.5" customHeight="1">
      <c r="A10" s="166" t="s">
        <v>145</v>
      </c>
      <c r="B10" s="149"/>
      <c r="C10" s="149" t="s">
        <v>17</v>
      </c>
      <c r="D10" s="149"/>
      <c r="E10" s="149" t="s">
        <v>17</v>
      </c>
      <c r="F10" s="149"/>
      <c r="G10" s="62" t="s">
        <v>155</v>
      </c>
      <c r="H10" s="62"/>
      <c r="I10" s="62" t="s">
        <v>144</v>
      </c>
      <c r="J10" s="149"/>
      <c r="K10" s="149">
        <v>0</v>
      </c>
      <c r="L10" s="122"/>
      <c r="M10" s="146"/>
      <c r="N10" s="147"/>
      <c r="O10" s="148"/>
      <c r="P10" s="147"/>
      <c r="Q10" s="145"/>
      <c r="R10" s="147"/>
      <c r="S10" s="145"/>
      <c r="T10" s="147"/>
      <c r="U10" s="123"/>
      <c r="V10" s="123"/>
      <c r="W10" s="123"/>
      <c r="X10" s="123"/>
      <c r="Y10" s="123"/>
      <c r="Z10" s="124"/>
      <c r="AA10" s="84">
        <v>13668</v>
      </c>
      <c r="AB10" s="145"/>
      <c r="AC10" s="84">
        <v>735083</v>
      </c>
      <c r="AD10" s="145"/>
      <c r="AE10" s="84">
        <v>10555352029</v>
      </c>
      <c r="AF10" s="145"/>
      <c r="AG10" s="84">
        <v>10039830286</v>
      </c>
      <c r="AH10" s="148"/>
      <c r="AI10" s="170">
        <v>8.8900000000000007E-2</v>
      </c>
    </row>
    <row r="11" spans="1:35" ht="18.75">
      <c r="A11" s="167" t="s">
        <v>141</v>
      </c>
      <c r="B11" s="62"/>
      <c r="C11" s="62" t="s">
        <v>17</v>
      </c>
      <c r="D11" s="62"/>
      <c r="E11" s="62" t="s">
        <v>17</v>
      </c>
      <c r="F11" s="62"/>
      <c r="G11" s="149" t="s">
        <v>135</v>
      </c>
      <c r="H11" s="149"/>
      <c r="I11" s="149" t="s">
        <v>156</v>
      </c>
      <c r="J11" s="62"/>
      <c r="K11" s="62">
        <v>17</v>
      </c>
      <c r="L11" s="62"/>
      <c r="M11" s="62" t="s">
        <v>109</v>
      </c>
      <c r="N11" s="62"/>
      <c r="O11" s="63" t="s">
        <v>6</v>
      </c>
      <c r="P11" s="62"/>
      <c r="Q11" s="63" t="s">
        <v>6</v>
      </c>
      <c r="R11" s="62"/>
      <c r="S11" s="62" t="s">
        <v>6</v>
      </c>
      <c r="T11" s="62"/>
      <c r="U11" s="63" t="s">
        <v>6</v>
      </c>
      <c r="V11" s="63" t="s">
        <v>6</v>
      </c>
      <c r="W11" s="64"/>
      <c r="X11" s="63" t="s">
        <v>6</v>
      </c>
      <c r="Y11" s="63" t="s">
        <v>6</v>
      </c>
      <c r="Z11" s="65"/>
      <c r="AA11" s="84">
        <v>19000</v>
      </c>
      <c r="AB11" s="62"/>
      <c r="AC11" s="84">
        <v>1000000</v>
      </c>
      <c r="AD11" s="62"/>
      <c r="AE11" s="84">
        <v>19000000000</v>
      </c>
      <c r="AF11" s="144"/>
      <c r="AG11" s="84">
        <v>18986225000</v>
      </c>
      <c r="AH11" s="144"/>
      <c r="AI11" s="170">
        <v>0.1681</v>
      </c>
    </row>
    <row r="12" spans="1:35" ht="19.5" thickBot="1">
      <c r="AE12" s="152">
        <f>SUM(AE9:AE11)</f>
        <v>43211082389</v>
      </c>
      <c r="AF12" s="64"/>
      <c r="AG12" s="152">
        <f>SUM(AG9:AG11)</f>
        <v>41816455920</v>
      </c>
      <c r="AH12" s="64"/>
      <c r="AI12" s="164">
        <f>SUM(AI9:AI11)</f>
        <v>0.37019999999999997</v>
      </c>
    </row>
    <row r="13" spans="1:35" ht="18" thickTop="1">
      <c r="AG13" s="87"/>
    </row>
    <row r="14" spans="1:35">
      <c r="AG14" s="177"/>
    </row>
    <row r="15" spans="1:35">
      <c r="K15" s="1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rintOptions horizontalCentered="1"/>
  <pageMargins left="0" right="0" top="0.15748031496062992" bottom="0" header="0.31496062992125984" footer="0.31496062992125984"/>
  <pageSetup scale="85" orientation="landscape" horizontalDpi="4294967295" verticalDpi="4294967295" r:id="rId1"/>
  <ignoredErrors>
    <ignoredError sqref="AI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rightToLeft="1" view="pageBreakPreview" zoomScale="90" zoomScaleNormal="100" zoomScaleSheetLayoutView="90" workbookViewId="0">
      <selection activeCell="C7" sqref="C7:C8"/>
    </sheetView>
  </sheetViews>
  <sheetFormatPr defaultColWidth="9.140625" defaultRowHeight="18.75"/>
  <cols>
    <col min="1" max="1" width="25.5703125" style="75" bestFit="1" customWidth="1"/>
    <col min="2" max="2" width="0.7109375" style="75" customWidth="1"/>
    <col min="3" max="3" width="9" style="75" customWidth="1"/>
    <col min="4" max="4" width="0.7109375" style="75" customWidth="1"/>
    <col min="5" max="5" width="12.140625" style="75" customWidth="1"/>
    <col min="6" max="6" width="0.5703125" style="75" customWidth="1"/>
    <col min="7" max="7" width="13.5703125" style="75" customWidth="1"/>
    <col min="8" max="8" width="0.7109375" style="75" customWidth="1"/>
    <col min="9" max="9" width="10.140625" style="75" customWidth="1"/>
    <col min="10" max="10" width="0.85546875" style="75" customWidth="1"/>
    <col min="11" max="11" width="23.85546875" style="75" bestFit="1" customWidth="1"/>
    <col min="12" max="12" width="0.5703125" style="75" customWidth="1"/>
    <col min="13" max="13" width="10.85546875" style="75" customWidth="1"/>
    <col min="14" max="15" width="9.140625" style="75"/>
    <col min="16" max="16" width="3.28515625" style="75" customWidth="1"/>
    <col min="17" max="17" width="9.42578125" style="75" customWidth="1"/>
    <col min="18" max="18" width="9.140625" style="75"/>
    <col min="19" max="19" width="12.42578125" style="75" customWidth="1"/>
    <col min="20" max="20" width="9.140625" style="75"/>
    <col min="21" max="21" width="16.5703125" style="75" customWidth="1"/>
    <col min="22" max="16384" width="9.140625" style="75"/>
  </cols>
  <sheetData>
    <row r="1" spans="1:16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16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6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</row>
    <row r="4" spans="1:16" ht="25.5" customHeight="1">
      <c r="A4" s="192" t="s">
        <v>60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6" ht="25.5">
      <c r="A5" s="192" t="s">
        <v>59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6" ht="19.5" customHeight="1" thickBot="1">
      <c r="C6" s="204" t="s">
        <v>207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6" ht="31.5" customHeight="1">
      <c r="A7" s="219" t="s">
        <v>24</v>
      </c>
      <c r="C7" s="220" t="s">
        <v>9</v>
      </c>
      <c r="E7" s="195" t="s">
        <v>64</v>
      </c>
      <c r="F7" s="195"/>
      <c r="G7" s="195" t="s">
        <v>63</v>
      </c>
      <c r="H7" s="195"/>
      <c r="I7" s="195" t="s">
        <v>61</v>
      </c>
      <c r="J7" s="195"/>
      <c r="K7" s="195" t="s">
        <v>62</v>
      </c>
      <c r="M7" s="195" t="s">
        <v>23</v>
      </c>
      <c r="N7" s="195"/>
      <c r="O7" s="195"/>
      <c r="P7" s="195"/>
    </row>
    <row r="8" spans="1:16" ht="18" customHeight="1" thickBot="1">
      <c r="A8" s="200"/>
      <c r="C8" s="221"/>
      <c r="E8" s="206"/>
      <c r="F8" s="201"/>
      <c r="G8" s="206"/>
      <c r="H8" s="201"/>
      <c r="I8" s="206"/>
      <c r="J8" s="201"/>
      <c r="K8" s="206"/>
      <c r="M8" s="206"/>
      <c r="N8" s="206"/>
      <c r="O8" s="206"/>
      <c r="P8" s="206"/>
    </row>
    <row r="9" spans="1:16">
      <c r="A9" s="121" t="s">
        <v>163</v>
      </c>
      <c r="C9" s="69">
        <v>19000</v>
      </c>
      <c r="D9" s="69"/>
      <c r="E9" s="169">
        <v>920546</v>
      </c>
      <c r="F9" s="169"/>
      <c r="G9" s="169">
        <v>1000000</v>
      </c>
      <c r="H9" s="161"/>
      <c r="I9" s="171" t="s">
        <v>201</v>
      </c>
      <c r="J9" s="161"/>
      <c r="K9" s="169">
        <v>19000000000</v>
      </c>
      <c r="L9" s="161"/>
      <c r="M9" s="201" t="s">
        <v>182</v>
      </c>
      <c r="N9" s="201"/>
      <c r="O9" s="201"/>
      <c r="P9" s="201"/>
    </row>
  </sheetData>
  <mergeCells count="17">
    <mergeCell ref="C6:P6"/>
    <mergeCell ref="A1:P1"/>
    <mergeCell ref="A2:P2"/>
    <mergeCell ref="A3:P3"/>
    <mergeCell ref="M7:P8"/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</mergeCells>
  <printOptions horizontalCentered="1"/>
  <pageMargins left="0" right="0" top="0.15748031496062992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rightToLeft="1" view="pageBreakPreview" zoomScale="90" zoomScaleNormal="100" zoomScaleSheetLayoutView="90" workbookViewId="0">
      <selection activeCell="W7" sqref="W7:W8"/>
    </sheetView>
  </sheetViews>
  <sheetFormatPr defaultColWidth="9.140625" defaultRowHeight="18.75"/>
  <cols>
    <col min="1" max="1" width="21.140625" style="75" customWidth="1"/>
    <col min="2" max="2" width="0.7109375" style="75" customWidth="1"/>
    <col min="3" max="3" width="9.140625" style="75" customWidth="1"/>
    <col min="4" max="4" width="0.7109375" style="75" customWidth="1"/>
    <col min="5" max="5" width="10" style="75" customWidth="1"/>
    <col min="6" max="6" width="1" style="75" customWidth="1"/>
    <col min="7" max="7" width="7" style="75" customWidth="1"/>
    <col min="8" max="8" width="0.7109375" style="75" customWidth="1"/>
    <col min="9" max="9" width="1.42578125" style="75" hidden="1" customWidth="1"/>
    <col min="10" max="10" width="0.7109375" style="75" hidden="1" customWidth="1"/>
    <col min="11" max="11" width="6.42578125" style="75" hidden="1" customWidth="1"/>
    <col min="12" max="12" width="0.5703125" style="75" hidden="1" customWidth="1"/>
    <col min="13" max="13" width="10.7109375" style="75" hidden="1" customWidth="1"/>
    <col min="14" max="14" width="0.5703125" style="75" hidden="1" customWidth="1"/>
    <col min="15" max="15" width="9.85546875" style="75" hidden="1" customWidth="1"/>
    <col min="16" max="16" width="0.7109375" style="75" hidden="1" customWidth="1"/>
    <col min="17" max="17" width="9.42578125" style="75" hidden="1" customWidth="1"/>
    <col min="18" max="18" width="10.5703125" style="75" hidden="1" customWidth="1"/>
    <col min="19" max="19" width="0.5703125" style="75" hidden="1" customWidth="1"/>
    <col min="20" max="20" width="5.28515625" style="75" hidden="1" customWidth="1"/>
    <col min="21" max="21" width="16.5703125" style="75" hidden="1" customWidth="1"/>
    <col min="22" max="22" width="0.42578125" style="75" customWidth="1"/>
    <col min="23" max="23" width="6.140625" style="75" customWidth="1"/>
    <col min="24" max="24" width="0.42578125" style="75" customWidth="1"/>
    <col min="25" max="25" width="9.28515625" style="75" customWidth="1"/>
    <col min="26" max="26" width="0.5703125" style="75" customWidth="1"/>
    <col min="27" max="27" width="9.140625" style="75"/>
    <col min="28" max="28" width="0.42578125" style="75" customWidth="1"/>
    <col min="29" max="16384" width="9.140625" style="75"/>
  </cols>
  <sheetData>
    <row r="1" spans="1:32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</row>
    <row r="2" spans="1:32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</row>
    <row r="3" spans="1:32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</row>
    <row r="4" spans="1:32" s="104" customFormat="1" ht="71.25" customHeight="1">
      <c r="A4" s="202" t="s">
        <v>65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</row>
    <row r="5" spans="1:32" ht="19.5" thickBot="1"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</row>
    <row r="6" spans="1:32" ht="18.75" customHeight="1" thickBot="1">
      <c r="A6" s="60"/>
      <c r="B6" s="60"/>
      <c r="C6" s="204"/>
      <c r="D6" s="204"/>
      <c r="E6" s="204"/>
      <c r="F6" s="106"/>
      <c r="G6" s="106"/>
      <c r="H6" s="106"/>
      <c r="I6" s="106"/>
      <c r="J6" s="107"/>
      <c r="K6" s="204" t="s">
        <v>49</v>
      </c>
      <c r="L6" s="204"/>
      <c r="M6" s="204"/>
      <c r="N6" s="204"/>
      <c r="O6" s="204"/>
      <c r="P6" s="74"/>
      <c r="Q6" s="203" t="s">
        <v>18</v>
      </c>
      <c r="R6" s="203"/>
      <c r="S6" s="203"/>
      <c r="T6" s="203"/>
      <c r="U6" s="203"/>
      <c r="W6" s="204" t="s">
        <v>207</v>
      </c>
      <c r="X6" s="204"/>
      <c r="Y6" s="204"/>
      <c r="Z6" s="204"/>
      <c r="AA6" s="204"/>
      <c r="AB6" s="204"/>
      <c r="AC6" s="204"/>
    </row>
    <row r="7" spans="1:32" ht="17.25" customHeight="1">
      <c r="A7" s="195" t="s">
        <v>68</v>
      </c>
      <c r="B7" s="108"/>
      <c r="C7" s="212" t="s">
        <v>39</v>
      </c>
      <c r="D7" s="109"/>
      <c r="E7" s="214" t="s">
        <v>70</v>
      </c>
      <c r="F7" s="110"/>
      <c r="G7" s="214" t="s">
        <v>67</v>
      </c>
      <c r="H7" s="110"/>
      <c r="I7" s="214"/>
      <c r="J7" s="111"/>
      <c r="K7" s="222" t="s">
        <v>9</v>
      </c>
      <c r="L7" s="215"/>
      <c r="M7" s="215" t="s">
        <v>3</v>
      </c>
      <c r="N7" s="215"/>
      <c r="O7" s="60" t="s">
        <v>1</v>
      </c>
      <c r="P7" s="112"/>
      <c r="Q7" s="193" t="s">
        <v>10</v>
      </c>
      <c r="R7" s="193"/>
      <c r="S7" s="61"/>
      <c r="T7" s="193" t="s">
        <v>11</v>
      </c>
      <c r="U7" s="193"/>
      <c r="V7" s="113"/>
      <c r="W7" s="216" t="s">
        <v>9</v>
      </c>
      <c r="X7" s="215"/>
      <c r="Y7" s="211" t="s">
        <v>3</v>
      </c>
      <c r="Z7" s="215"/>
      <c r="AA7" s="114" t="s">
        <v>1</v>
      </c>
      <c r="AB7" s="79"/>
      <c r="AC7" s="114" t="s">
        <v>0</v>
      </c>
    </row>
    <row r="8" spans="1:32" ht="41.25" customHeight="1" thickBot="1">
      <c r="A8" s="206"/>
      <c r="B8" s="108"/>
      <c r="C8" s="213"/>
      <c r="D8" s="109"/>
      <c r="E8" s="213"/>
      <c r="F8" s="110"/>
      <c r="G8" s="213"/>
      <c r="H8" s="110"/>
      <c r="I8" s="213"/>
      <c r="J8" s="111"/>
      <c r="K8" s="217"/>
      <c r="L8" s="218"/>
      <c r="M8" s="204"/>
      <c r="N8" s="218"/>
      <c r="O8" s="106" t="s">
        <v>2</v>
      </c>
      <c r="P8" s="112"/>
      <c r="Q8" s="115" t="s">
        <v>9</v>
      </c>
      <c r="R8" s="115" t="s">
        <v>3</v>
      </c>
      <c r="S8" s="116"/>
      <c r="T8" s="115" t="s">
        <v>9</v>
      </c>
      <c r="U8" s="115" t="s">
        <v>90</v>
      </c>
      <c r="V8" s="113"/>
      <c r="W8" s="217"/>
      <c r="X8" s="215"/>
      <c r="Y8" s="204"/>
      <c r="Z8" s="215"/>
      <c r="AA8" s="106" t="s">
        <v>2</v>
      </c>
      <c r="AB8" s="79"/>
      <c r="AC8" s="106" t="s">
        <v>4</v>
      </c>
    </row>
    <row r="9" spans="1:32" ht="37.5">
      <c r="A9" s="111" t="s">
        <v>66</v>
      </c>
      <c r="B9" s="111"/>
      <c r="C9" s="63" t="s">
        <v>6</v>
      </c>
      <c r="D9" s="111"/>
      <c r="E9" s="63" t="s">
        <v>6</v>
      </c>
      <c r="F9" s="63"/>
      <c r="G9" s="63"/>
      <c r="H9" s="63"/>
      <c r="I9" s="63"/>
      <c r="J9" s="111"/>
      <c r="K9" s="63" t="s">
        <v>6</v>
      </c>
      <c r="L9" s="62"/>
      <c r="M9" s="63" t="s">
        <v>6</v>
      </c>
      <c r="N9" s="62"/>
      <c r="O9" s="62" t="s">
        <v>6</v>
      </c>
      <c r="P9" s="117"/>
      <c r="Q9" s="118" t="s">
        <v>6</v>
      </c>
      <c r="R9" s="118"/>
      <c r="S9" s="119"/>
      <c r="T9" s="118" t="s">
        <v>6</v>
      </c>
      <c r="U9" s="118"/>
      <c r="W9" s="63" t="s">
        <v>6</v>
      </c>
      <c r="X9" s="62"/>
      <c r="Y9" s="63" t="s">
        <v>6</v>
      </c>
      <c r="Z9" s="62"/>
      <c r="AA9" s="62" t="s">
        <v>6</v>
      </c>
      <c r="AB9" s="62"/>
      <c r="AC9" s="62" t="s">
        <v>6</v>
      </c>
    </row>
    <row r="10" spans="1:32" ht="38.25" thickBot="1">
      <c r="A10" s="111" t="s">
        <v>66</v>
      </c>
      <c r="B10" s="111"/>
      <c r="C10" s="63" t="s">
        <v>6</v>
      </c>
      <c r="D10" s="111"/>
      <c r="E10" s="63" t="s">
        <v>6</v>
      </c>
      <c r="F10" s="63"/>
      <c r="G10" s="63"/>
      <c r="H10" s="63"/>
      <c r="I10" s="63"/>
      <c r="J10" s="111"/>
      <c r="K10" s="63" t="s">
        <v>6</v>
      </c>
      <c r="L10" s="62"/>
      <c r="M10" s="63" t="s">
        <v>6</v>
      </c>
      <c r="N10" s="62"/>
      <c r="O10" s="63" t="s">
        <v>6</v>
      </c>
      <c r="P10" s="117"/>
      <c r="Q10" s="120" t="s">
        <v>6</v>
      </c>
      <c r="R10" s="120"/>
      <c r="T10" s="120" t="s">
        <v>6</v>
      </c>
      <c r="U10" s="120"/>
      <c r="W10" s="63" t="s">
        <v>6</v>
      </c>
      <c r="X10" s="62"/>
      <c r="Y10" s="63" t="s">
        <v>6</v>
      </c>
      <c r="Z10" s="62"/>
      <c r="AA10" s="63" t="s">
        <v>6</v>
      </c>
      <c r="AB10" s="63"/>
      <c r="AC10" s="63" t="s">
        <v>6</v>
      </c>
    </row>
    <row r="11" spans="1:32" ht="19.5" thickBot="1">
      <c r="A11" s="111" t="s">
        <v>8</v>
      </c>
      <c r="B11" s="111"/>
      <c r="C11" s="111"/>
      <c r="D11" s="111"/>
      <c r="E11" s="111"/>
      <c r="F11" s="111"/>
      <c r="G11" s="111"/>
      <c r="H11" s="111"/>
      <c r="I11" s="111"/>
      <c r="J11" s="111"/>
      <c r="K11" s="81" t="s">
        <v>6</v>
      </c>
      <c r="L11" s="62"/>
      <c r="M11" s="81" t="s">
        <v>6</v>
      </c>
      <c r="N11" s="62"/>
      <c r="O11" s="67" t="s">
        <v>6</v>
      </c>
      <c r="P11" s="117"/>
      <c r="Q11" s="81" t="s">
        <v>6</v>
      </c>
      <c r="R11" s="81" t="s">
        <v>6</v>
      </c>
      <c r="T11" s="81" t="s">
        <v>6</v>
      </c>
      <c r="U11" s="81" t="s">
        <v>6</v>
      </c>
      <c r="W11" s="81" t="s">
        <v>6</v>
      </c>
      <c r="X11" s="62"/>
      <c r="Y11" s="81" t="s">
        <v>6</v>
      </c>
      <c r="Z11" s="62"/>
      <c r="AA11" s="67" t="s">
        <v>6</v>
      </c>
      <c r="AB11" s="108"/>
      <c r="AC11" s="67" t="s">
        <v>6</v>
      </c>
    </row>
    <row r="12" spans="1:32" ht="19.5" thickTop="1"/>
  </sheetData>
  <mergeCells count="23">
    <mergeCell ref="W7:W8"/>
    <mergeCell ref="M7:M8"/>
    <mergeCell ref="N7:N8"/>
    <mergeCell ref="G7:G8"/>
    <mergeCell ref="T7:U7"/>
    <mergeCell ref="Q7:R7"/>
    <mergeCell ref="I7:I8"/>
    <mergeCell ref="A1:AF1"/>
    <mergeCell ref="A2:AF2"/>
    <mergeCell ref="A3:AF3"/>
    <mergeCell ref="A7:A8"/>
    <mergeCell ref="C7:C8"/>
    <mergeCell ref="E7:E8"/>
    <mergeCell ref="A4:AC4"/>
    <mergeCell ref="C6:E6"/>
    <mergeCell ref="K6:O6"/>
    <mergeCell ref="Q6:U6"/>
    <mergeCell ref="W6:AC6"/>
    <mergeCell ref="X7:X8"/>
    <mergeCell ref="Y7:Y8"/>
    <mergeCell ref="Z7:Z8"/>
    <mergeCell ref="K7:K8"/>
    <mergeCell ref="L7:L8"/>
  </mergeCells>
  <pageMargins left="0" right="0.39370078740157483" top="0.15748031496062992" bottom="0" header="0.31496062992125984" footer="0.31496062992125984"/>
  <pageSetup scale="85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rightToLeft="1" view="pageBreakPreview" zoomScale="90" zoomScaleNormal="100" zoomScaleSheetLayoutView="90" workbookViewId="0">
      <selection activeCell="S7" sqref="S7:S8"/>
    </sheetView>
  </sheetViews>
  <sheetFormatPr defaultColWidth="9.140625" defaultRowHeight="15.75"/>
  <cols>
    <col min="1" max="1" width="21.140625" style="4" customWidth="1"/>
    <col min="2" max="2" width="0.7109375" style="4" customWidth="1"/>
    <col min="3" max="3" width="20.7109375" style="4" customWidth="1"/>
    <col min="4" max="4" width="0.7109375" style="4" customWidth="1"/>
    <col min="5" max="5" width="9.140625" style="4" customWidth="1"/>
    <col min="6" max="6" width="0.7109375" style="4" customWidth="1"/>
    <col min="7" max="7" width="13.7109375" style="4" customWidth="1"/>
    <col min="8" max="8" width="0.7109375" style="4" customWidth="1"/>
    <col min="9" max="9" width="11.5703125" style="4" customWidth="1"/>
    <col min="10" max="18" width="14.28515625" style="4" hidden="1" customWidth="1"/>
    <col min="19" max="19" width="14.28515625" style="4" customWidth="1"/>
    <col min="20" max="20" width="0.5703125" style="4" customWidth="1"/>
    <col min="21" max="21" width="12.5703125" style="4" customWidth="1"/>
    <col min="22" max="16384" width="9.140625" style="4"/>
  </cols>
  <sheetData>
    <row r="1" spans="1:21" ht="24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4">
      <c r="A2" s="194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1" ht="24">
      <c r="A3" s="194" t="s">
        <v>210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s="20" customFormat="1" ht="65.25" customHeight="1">
      <c r="A4" s="202" t="s">
        <v>92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</row>
    <row r="5" spans="1:21" ht="21" thickBot="1">
      <c r="A5" s="88"/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98"/>
      <c r="N5" s="98"/>
      <c r="O5" s="98"/>
      <c r="P5" s="98"/>
      <c r="Q5" s="98"/>
      <c r="R5" s="89"/>
      <c r="S5" s="89"/>
      <c r="T5" s="89"/>
      <c r="U5" s="89"/>
    </row>
    <row r="6" spans="1:21" ht="18.75" customHeight="1" thickBot="1">
      <c r="A6" s="90"/>
      <c r="B6" s="88"/>
      <c r="C6" s="225" t="s">
        <v>22</v>
      </c>
      <c r="D6" s="225"/>
      <c r="E6" s="225"/>
      <c r="F6" s="225"/>
      <c r="G6" s="225"/>
      <c r="H6" s="225"/>
      <c r="I6" s="225"/>
      <c r="J6" s="91"/>
      <c r="K6" s="92" t="s">
        <v>49</v>
      </c>
      <c r="L6" s="93"/>
      <c r="M6" s="234" t="s">
        <v>18</v>
      </c>
      <c r="N6" s="234"/>
      <c r="O6" s="234"/>
      <c r="P6" s="234"/>
      <c r="Q6" s="234"/>
      <c r="R6" s="88"/>
      <c r="S6" s="225" t="s">
        <v>207</v>
      </c>
      <c r="T6" s="225"/>
      <c r="U6" s="225"/>
    </row>
    <row r="7" spans="1:21" ht="24" customHeight="1">
      <c r="A7" s="228" t="s">
        <v>19</v>
      </c>
      <c r="B7" s="94"/>
      <c r="C7" s="232" t="s">
        <v>20</v>
      </c>
      <c r="D7" s="95"/>
      <c r="E7" s="232" t="s">
        <v>21</v>
      </c>
      <c r="F7" s="95"/>
      <c r="G7" s="232" t="s">
        <v>69</v>
      </c>
      <c r="H7" s="95"/>
      <c r="I7" s="232" t="s">
        <v>70</v>
      </c>
      <c r="J7" s="228"/>
      <c r="K7" s="231" t="s">
        <v>12</v>
      </c>
      <c r="L7" s="94"/>
      <c r="M7" s="235" t="s">
        <v>71</v>
      </c>
      <c r="N7" s="235"/>
      <c r="O7" s="96"/>
      <c r="P7" s="235" t="s">
        <v>72</v>
      </c>
      <c r="Q7" s="235"/>
      <c r="R7" s="88"/>
      <c r="S7" s="226" t="s">
        <v>12</v>
      </c>
      <c r="T7" s="228"/>
      <c r="U7" s="223" t="s">
        <v>38</v>
      </c>
    </row>
    <row r="8" spans="1:21" ht="29.25" customHeight="1" thickBot="1">
      <c r="A8" s="229"/>
      <c r="B8" s="94"/>
      <c r="C8" s="233"/>
      <c r="D8" s="97"/>
      <c r="E8" s="233"/>
      <c r="F8" s="97"/>
      <c r="G8" s="233"/>
      <c r="H8" s="97"/>
      <c r="I8" s="233"/>
      <c r="J8" s="230"/>
      <c r="K8" s="227"/>
      <c r="L8" s="94"/>
      <c r="M8" s="236"/>
      <c r="N8" s="236"/>
      <c r="O8" s="98"/>
      <c r="P8" s="236"/>
      <c r="Q8" s="236"/>
      <c r="R8" s="88"/>
      <c r="S8" s="227"/>
      <c r="T8" s="228"/>
      <c r="U8" s="224"/>
    </row>
    <row r="9" spans="1:21" ht="41.25" thickBot="1">
      <c r="A9" s="94" t="s">
        <v>110</v>
      </c>
      <c r="B9" s="94"/>
      <c r="C9" s="99">
        <v>84981016204491</v>
      </c>
      <c r="D9" s="94"/>
      <c r="E9" s="100" t="s">
        <v>111</v>
      </c>
      <c r="F9" s="94"/>
      <c r="G9" s="100" t="s">
        <v>142</v>
      </c>
      <c r="H9" s="94"/>
      <c r="I9" s="100">
        <v>9</v>
      </c>
      <c r="J9" s="101"/>
      <c r="K9" s="100" t="s">
        <v>6</v>
      </c>
      <c r="L9" s="102"/>
      <c r="M9" s="226" t="s">
        <v>6</v>
      </c>
      <c r="N9" s="226"/>
      <c r="O9" s="98"/>
      <c r="P9" s="226" t="s">
        <v>6</v>
      </c>
      <c r="Q9" s="226"/>
      <c r="R9" s="88"/>
      <c r="S9" s="66">
        <v>2365861402</v>
      </c>
      <c r="T9" s="101"/>
      <c r="U9" s="103">
        <v>2.0899999999999998E-2</v>
      </c>
    </row>
    <row r="10" spans="1:21" ht="21" thickTop="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pans="1:21" ht="2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</row>
    <row r="13" spans="1:21">
      <c r="E13" s="4" t="s">
        <v>99</v>
      </c>
    </row>
  </sheetData>
  <mergeCells count="21">
    <mergeCell ref="M9:N9"/>
    <mergeCell ref="P9:Q9"/>
    <mergeCell ref="C6:I6"/>
    <mergeCell ref="M6:Q6"/>
    <mergeCell ref="M7:N8"/>
    <mergeCell ref="P7:Q8"/>
    <mergeCell ref="A1:U1"/>
    <mergeCell ref="A2:U2"/>
    <mergeCell ref="A3:U3"/>
    <mergeCell ref="U7:U8"/>
    <mergeCell ref="A4:U4"/>
    <mergeCell ref="S6:U6"/>
    <mergeCell ref="S7:S8"/>
    <mergeCell ref="T7:T8"/>
    <mergeCell ref="A7:A8"/>
    <mergeCell ref="J7:J8"/>
    <mergeCell ref="K7:K8"/>
    <mergeCell ref="C7:C8"/>
    <mergeCell ref="E7:E8"/>
    <mergeCell ref="G7:G8"/>
    <mergeCell ref="I7:I8"/>
  </mergeCells>
  <printOptions horizontalCentered="1"/>
  <pageMargins left="0" right="0" top="0.15748031496062992" bottom="0" header="0.31496062992125984" footer="0.31496062992125984"/>
  <pageSetup scale="9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"/>
  <sheetViews>
    <sheetView rightToLeft="1" view="pageBreakPreview" zoomScale="90" zoomScaleNormal="90" zoomScaleSheetLayoutView="90" workbookViewId="0">
      <selection activeCell="A3" sqref="A3:J3"/>
    </sheetView>
  </sheetViews>
  <sheetFormatPr defaultRowHeight="15"/>
  <cols>
    <col min="1" max="1" width="54.7109375" style="28" customWidth="1"/>
    <col min="2" max="2" width="1" style="28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  <col min="17" max="17" width="9.42578125" customWidth="1"/>
    <col min="19" max="19" width="12.42578125" customWidth="1"/>
    <col min="21" max="21" width="16.5703125" customWidth="1"/>
  </cols>
  <sheetData>
    <row r="1" spans="1:23" ht="24">
      <c r="A1" s="237" t="s">
        <v>123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23" ht="24">
      <c r="A2" s="237" t="s">
        <v>97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23" ht="24">
      <c r="A3" s="237" t="s">
        <v>210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23" ht="90.75" customHeight="1">
      <c r="A4" s="202" t="s">
        <v>45</v>
      </c>
      <c r="B4" s="202"/>
      <c r="C4" s="202"/>
      <c r="D4" s="202"/>
      <c r="E4" s="202"/>
      <c r="F4" s="202"/>
      <c r="G4" s="202"/>
      <c r="H4" s="202"/>
      <c r="I4" s="202"/>
      <c r="J4" s="202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23" ht="18.75" thickBot="1">
      <c r="A5" s="33" t="s">
        <v>73</v>
      </c>
      <c r="B5" s="29"/>
      <c r="C5" s="30" t="s">
        <v>74</v>
      </c>
      <c r="D5" s="31"/>
      <c r="E5" s="30" t="s">
        <v>12</v>
      </c>
      <c r="F5" s="31"/>
      <c r="G5" s="30" t="s">
        <v>33</v>
      </c>
      <c r="H5" s="43"/>
      <c r="I5" s="44" t="s">
        <v>100</v>
      </c>
    </row>
    <row r="6" spans="1:23" ht="25.5">
      <c r="A6" s="34" t="s">
        <v>87</v>
      </c>
      <c r="B6" s="34"/>
      <c r="C6" s="37" t="s">
        <v>93</v>
      </c>
      <c r="D6" s="32"/>
      <c r="E6" s="80">
        <f>'درآمد سرمایه گذاری در سهام '!S55</f>
        <v>7179876155</v>
      </c>
      <c r="F6" s="83"/>
      <c r="G6" s="85">
        <f>E6/$E$10</f>
        <v>0.68487374717178884</v>
      </c>
      <c r="H6" s="80"/>
      <c r="I6" s="85">
        <f>E6/$I$15</f>
        <v>7.4984316499289341E-2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25.5">
      <c r="A7" s="34" t="s">
        <v>88</v>
      </c>
      <c r="B7" s="34"/>
      <c r="C7" s="37" t="s">
        <v>94</v>
      </c>
      <c r="D7" s="32"/>
      <c r="E7" s="80">
        <f>'درآمد سرمایه گذاری در اوراق بها'!Q23</f>
        <v>2871988438</v>
      </c>
      <c r="F7" s="83"/>
      <c r="G7" s="85">
        <f>E7/$E$10</f>
        <v>0.27395312132192517</v>
      </c>
      <c r="H7" s="80"/>
      <c r="I7" s="85">
        <f t="shared" ref="I7:I9" si="0">E7/$I$15</f>
        <v>2.9994123208841286E-2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25.5">
      <c r="A8" s="34" t="s">
        <v>89</v>
      </c>
      <c r="B8" s="34"/>
      <c r="C8" s="37" t="s">
        <v>95</v>
      </c>
      <c r="D8" s="32"/>
      <c r="E8" s="80">
        <f>'درآمد سپرده بانکی'!I9</f>
        <v>87130198</v>
      </c>
      <c r="F8" s="83"/>
      <c r="G8" s="85">
        <f>E8/$E$10</f>
        <v>8.3111719349816416E-3</v>
      </c>
      <c r="H8" s="80"/>
      <c r="I8" s="85">
        <f t="shared" si="0"/>
        <v>9.0995975451859973E-4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3" ht="26.25" thickBot="1">
      <c r="A9" s="34" t="s">
        <v>48</v>
      </c>
      <c r="B9" s="34"/>
      <c r="C9" s="37" t="s">
        <v>96</v>
      </c>
      <c r="D9" s="32"/>
      <c r="E9" s="70">
        <f>'سایر درآمدها'!E11</f>
        <v>344508460</v>
      </c>
      <c r="F9" s="83"/>
      <c r="G9" s="85">
        <f>E9/$E$10</f>
        <v>3.2861959571304375E-2</v>
      </c>
      <c r="H9" s="80"/>
      <c r="I9" s="85">
        <f t="shared" si="0"/>
        <v>3.5979355135997834E-3</v>
      </c>
      <c r="J9" s="27"/>
      <c r="K9" s="27"/>
    </row>
    <row r="10" spans="1:23" ht="20.25" thickBot="1">
      <c r="A10" s="34" t="s">
        <v>8</v>
      </c>
      <c r="E10" s="66">
        <f>SUM(E6:E9)</f>
        <v>10483503251</v>
      </c>
      <c r="F10" s="69"/>
      <c r="G10" s="86">
        <f>SUM(G6:G9)</f>
        <v>1</v>
      </c>
      <c r="H10" s="84"/>
      <c r="I10" s="86">
        <f>SUM(I6:I9)</f>
        <v>0.10948633497624902</v>
      </c>
    </row>
    <row r="11" spans="1:23" ht="15.75" thickTop="1"/>
    <row r="12" spans="1:23" hidden="1">
      <c r="I12" s="87">
        <f>' سهام'!W38+اوراق!AG11+سپرده!S9</f>
        <v>72921474105.784241</v>
      </c>
    </row>
    <row r="13" spans="1:23" hidden="1"/>
    <row r="14" spans="1:23" hidden="1"/>
    <row r="15" spans="1:23" hidden="1">
      <c r="I15" s="87">
        <f>سپرده!S9+اوراق!AG12+' سهام'!W38</f>
        <v>95751705025.784241</v>
      </c>
    </row>
  </sheetData>
  <mergeCells count="4">
    <mergeCell ref="A1:J1"/>
    <mergeCell ref="A2:J2"/>
    <mergeCell ref="A3:J3"/>
    <mergeCell ref="A4:J4"/>
  </mergeCells>
  <printOptions horizontalCentered="1"/>
  <pageMargins left="0" right="0" top="0.15748031496062992" bottom="0" header="0.31496062992125984" footer="0.31496062992125984"/>
  <pageSetup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5.75"/>
  <cols>
    <col min="1" max="1" width="24.5703125" style="4" bestFit="1" customWidth="1"/>
    <col min="2" max="2" width="1" style="4" customWidth="1"/>
    <col min="3" max="3" width="13.5703125" style="4" customWidth="1"/>
    <col min="4" max="4" width="0.42578125" style="4" customWidth="1"/>
    <col min="5" max="5" width="15.28515625" style="4" bestFit="1" customWidth="1"/>
    <col min="6" max="6" width="0.85546875" style="4" customWidth="1"/>
    <col min="7" max="7" width="13.5703125" style="4" bestFit="1" customWidth="1"/>
    <col min="8" max="8" width="1" style="4" customWidth="1"/>
    <col min="9" max="9" width="15.28515625" style="4" bestFit="1" customWidth="1"/>
    <col min="10" max="10" width="1.42578125" style="4" customWidth="1"/>
    <col min="11" max="11" width="15.42578125" style="4" bestFit="1" customWidth="1"/>
    <col min="12" max="12" width="0.7109375" style="4" customWidth="1"/>
    <col min="13" max="13" width="14.42578125" style="4" customWidth="1"/>
    <col min="14" max="14" width="0.5703125" style="4" customWidth="1"/>
    <col min="15" max="15" width="15.5703125" style="4" customWidth="1"/>
    <col min="16" max="16" width="0.85546875" style="4" customWidth="1"/>
    <col min="17" max="17" width="13.85546875" style="4" bestFit="1" customWidth="1"/>
    <col min="18" max="18" width="0.7109375" style="4" customWidth="1"/>
    <col min="19" max="19" width="14.42578125" style="4" customWidth="1"/>
    <col min="20" max="20" width="0.85546875" style="4" customWidth="1"/>
    <col min="21" max="21" width="15.42578125" style="4" bestFit="1" customWidth="1"/>
    <col min="22" max="22" width="9.140625" style="4"/>
    <col min="23" max="23" width="16.5703125" style="4" customWidth="1"/>
    <col min="24" max="16384" width="9.140625" style="4"/>
  </cols>
  <sheetData>
    <row r="1" spans="1:22" ht="21">
      <c r="A1" s="193" t="s">
        <v>123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</row>
    <row r="2" spans="1:22" ht="21">
      <c r="A2" s="193" t="s">
        <v>97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2" ht="21">
      <c r="A3" s="193" t="s">
        <v>210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5" spans="1:22" ht="25.5">
      <c r="A5" s="192" t="s">
        <v>149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7" spans="1:22" ht="19.5" customHeight="1" thickBot="1">
      <c r="A7" s="2"/>
      <c r="B7" s="3"/>
      <c r="C7" s="240" t="s">
        <v>211</v>
      </c>
      <c r="D7" s="240"/>
      <c r="E7" s="240"/>
      <c r="F7" s="240"/>
      <c r="G7" s="240"/>
      <c r="H7" s="240"/>
      <c r="I7" s="240"/>
      <c r="J7" s="240"/>
      <c r="K7" s="240"/>
      <c r="L7" s="3"/>
      <c r="M7" s="240" t="s">
        <v>212</v>
      </c>
      <c r="N7" s="240"/>
      <c r="O7" s="240"/>
      <c r="P7" s="240"/>
      <c r="Q7" s="240"/>
      <c r="R7" s="240"/>
      <c r="S7" s="240"/>
      <c r="T7" s="240"/>
      <c r="U7" s="240"/>
    </row>
    <row r="8" spans="1:22" ht="19.5" customHeight="1">
      <c r="A8" s="244" t="s">
        <v>41</v>
      </c>
      <c r="B8" s="242"/>
      <c r="C8" s="238" t="s">
        <v>25</v>
      </c>
      <c r="D8" s="246"/>
      <c r="E8" s="238" t="s">
        <v>26</v>
      </c>
      <c r="F8" s="246"/>
      <c r="G8" s="238" t="s">
        <v>27</v>
      </c>
      <c r="H8" s="241"/>
      <c r="I8" s="238" t="s">
        <v>8</v>
      </c>
      <c r="J8" s="238"/>
      <c r="K8" s="238"/>
      <c r="L8" s="243"/>
      <c r="M8" s="238" t="s">
        <v>25</v>
      </c>
      <c r="N8" s="241"/>
      <c r="O8" s="238" t="s">
        <v>26</v>
      </c>
      <c r="P8" s="241"/>
      <c r="Q8" s="238" t="s">
        <v>27</v>
      </c>
      <c r="R8" s="241"/>
      <c r="S8" s="238" t="s">
        <v>8</v>
      </c>
      <c r="T8" s="238"/>
      <c r="U8" s="238"/>
    </row>
    <row r="9" spans="1:22" ht="18.75" customHeight="1" thickBot="1">
      <c r="A9" s="244"/>
      <c r="B9" s="242"/>
      <c r="C9" s="239"/>
      <c r="D9" s="244"/>
      <c r="E9" s="239"/>
      <c r="F9" s="244"/>
      <c r="G9" s="239"/>
      <c r="H9" s="242"/>
      <c r="I9" s="240"/>
      <c r="J9" s="239"/>
      <c r="K9" s="239"/>
      <c r="L9" s="243"/>
      <c r="M9" s="239"/>
      <c r="N9" s="242"/>
      <c r="O9" s="239"/>
      <c r="P9" s="242"/>
      <c r="Q9" s="239"/>
      <c r="R9" s="242"/>
      <c r="S9" s="240"/>
      <c r="T9" s="240"/>
      <c r="U9" s="240"/>
    </row>
    <row r="10" spans="1:22" ht="28.5" customHeight="1" thickBot="1">
      <c r="A10" s="245"/>
      <c r="B10" s="243"/>
      <c r="C10" s="9" t="s">
        <v>118</v>
      </c>
      <c r="D10" s="247"/>
      <c r="E10" s="9" t="s">
        <v>117</v>
      </c>
      <c r="F10" s="247"/>
      <c r="G10" s="9" t="s">
        <v>119</v>
      </c>
      <c r="H10" s="243"/>
      <c r="I10" s="22" t="s">
        <v>12</v>
      </c>
      <c r="J10" s="162"/>
      <c r="K10" s="49" t="s">
        <v>28</v>
      </c>
      <c r="L10" s="243"/>
      <c r="M10" s="9" t="s">
        <v>118</v>
      </c>
      <c r="N10" s="243"/>
      <c r="O10" s="9" t="s">
        <v>117</v>
      </c>
      <c r="P10" s="243"/>
      <c r="Q10" s="9" t="s">
        <v>119</v>
      </c>
      <c r="R10" s="243"/>
      <c r="S10" s="5" t="s">
        <v>12</v>
      </c>
      <c r="T10" s="162"/>
      <c r="U10" s="5" t="s">
        <v>28</v>
      </c>
    </row>
    <row r="11" spans="1:22" ht="22.5" customHeight="1">
      <c r="A11" s="6" t="s">
        <v>185</v>
      </c>
      <c r="B11" s="7"/>
      <c r="C11" s="59">
        <v>0</v>
      </c>
      <c r="D11" s="53"/>
      <c r="E11" s="70">
        <v>235231104</v>
      </c>
      <c r="F11" s="53"/>
      <c r="G11" s="70">
        <v>253018266</v>
      </c>
      <c r="H11" s="53"/>
      <c r="I11" s="70">
        <v>488249370</v>
      </c>
      <c r="J11" s="70"/>
      <c r="K11" s="72">
        <v>0.13880000000000001</v>
      </c>
      <c r="L11" s="53"/>
      <c r="M11" s="59">
        <v>0</v>
      </c>
      <c r="N11" s="53"/>
      <c r="O11" s="70">
        <v>221949596</v>
      </c>
      <c r="P11" s="53"/>
      <c r="Q11" s="70">
        <v>253018266</v>
      </c>
      <c r="R11" s="53"/>
      <c r="S11" s="70">
        <v>474967862</v>
      </c>
      <c r="T11" s="70"/>
      <c r="U11" s="71">
        <v>-4.3900000000000002E-2</v>
      </c>
      <c r="V11" s="142"/>
    </row>
    <row r="12" spans="1:22" ht="22.5" customHeight="1">
      <c r="A12" s="6" t="s">
        <v>134</v>
      </c>
      <c r="B12" s="45"/>
      <c r="C12" s="59">
        <v>0</v>
      </c>
      <c r="D12" s="53"/>
      <c r="E12" s="70">
        <v>-18728</v>
      </c>
      <c r="F12" s="53"/>
      <c r="G12" s="70">
        <v>6405517</v>
      </c>
      <c r="H12" s="53"/>
      <c r="I12" s="70">
        <v>6386789</v>
      </c>
      <c r="J12" s="70"/>
      <c r="K12" s="72">
        <v>1.8E-3</v>
      </c>
      <c r="L12" s="53"/>
      <c r="M12" s="59">
        <v>0</v>
      </c>
      <c r="N12" s="53"/>
      <c r="O12" s="70">
        <v>0</v>
      </c>
      <c r="P12" s="53"/>
      <c r="Q12" s="70">
        <v>6405517</v>
      </c>
      <c r="R12" s="53"/>
      <c r="S12" s="70">
        <v>6405517</v>
      </c>
      <c r="T12" s="70"/>
      <c r="U12" s="71">
        <v>-5.9999999999999995E-4</v>
      </c>
      <c r="V12" s="142"/>
    </row>
    <row r="13" spans="1:22" ht="22.5" customHeight="1">
      <c r="A13" s="6" t="s">
        <v>187</v>
      </c>
      <c r="B13" s="45"/>
      <c r="C13" s="59">
        <v>0</v>
      </c>
      <c r="D13" s="53"/>
      <c r="E13" s="70">
        <v>-75151317</v>
      </c>
      <c r="F13" s="53"/>
      <c r="G13" s="70">
        <v>107928597</v>
      </c>
      <c r="H13" s="53"/>
      <c r="I13" s="70">
        <v>32777280</v>
      </c>
      <c r="J13" s="70"/>
      <c r="K13" s="72">
        <v>9.2999999999999992E-3</v>
      </c>
      <c r="L13" s="53"/>
      <c r="M13" s="59">
        <v>0</v>
      </c>
      <c r="N13" s="53"/>
      <c r="O13" s="70">
        <v>0</v>
      </c>
      <c r="P13" s="53"/>
      <c r="Q13" s="70">
        <v>108939987</v>
      </c>
      <c r="R13" s="53"/>
      <c r="S13" s="70">
        <v>108939987</v>
      </c>
      <c r="T13" s="70"/>
      <c r="U13" s="71">
        <v>-1.01E-2</v>
      </c>
      <c r="V13" s="142"/>
    </row>
    <row r="14" spans="1:22" ht="22.5" customHeight="1">
      <c r="A14" s="6" t="s">
        <v>105</v>
      </c>
      <c r="B14" s="45"/>
      <c r="C14" s="59">
        <v>500000000</v>
      </c>
      <c r="D14" s="53"/>
      <c r="E14" s="70">
        <v>-1044185276</v>
      </c>
      <c r="F14" s="53"/>
      <c r="G14" s="70">
        <v>254753663</v>
      </c>
      <c r="H14" s="53"/>
      <c r="I14" s="70">
        <v>-289431613</v>
      </c>
      <c r="J14" s="70"/>
      <c r="K14" s="72">
        <v>-8.2299999999999998E-2</v>
      </c>
      <c r="L14" s="53"/>
      <c r="M14" s="59">
        <v>500000000</v>
      </c>
      <c r="N14" s="53"/>
      <c r="O14" s="70">
        <v>1776131889</v>
      </c>
      <c r="P14" s="53"/>
      <c r="Q14" s="70">
        <v>453770463</v>
      </c>
      <c r="R14" s="53"/>
      <c r="S14" s="70">
        <v>2729902352</v>
      </c>
      <c r="T14" s="70"/>
      <c r="U14" s="71">
        <v>-0.25240000000000001</v>
      </c>
      <c r="V14" s="142"/>
    </row>
    <row r="15" spans="1:22" ht="22.5" customHeight="1">
      <c r="A15" s="6" t="s">
        <v>128</v>
      </c>
      <c r="B15" s="45"/>
      <c r="C15" s="59">
        <v>520000000</v>
      </c>
      <c r="D15" s="53"/>
      <c r="E15" s="70">
        <v>-501320077</v>
      </c>
      <c r="F15" s="53"/>
      <c r="G15" s="70">
        <v>314300407</v>
      </c>
      <c r="H15" s="53"/>
      <c r="I15" s="70">
        <v>332980330</v>
      </c>
      <c r="J15" s="70"/>
      <c r="K15" s="72">
        <v>9.4700000000000006E-2</v>
      </c>
      <c r="L15" s="53"/>
      <c r="M15" s="59">
        <v>520000000</v>
      </c>
      <c r="N15" s="53"/>
      <c r="O15" s="70">
        <v>670423303</v>
      </c>
      <c r="P15" s="53"/>
      <c r="Q15" s="70">
        <v>314300407</v>
      </c>
      <c r="R15" s="53"/>
      <c r="S15" s="70">
        <v>1504723710</v>
      </c>
      <c r="T15" s="70"/>
      <c r="U15" s="71">
        <v>-0.1391</v>
      </c>
      <c r="V15" s="142"/>
    </row>
    <row r="16" spans="1:22" ht="22.5" customHeight="1">
      <c r="A16" s="4" t="s">
        <v>153</v>
      </c>
      <c r="B16" s="45"/>
      <c r="C16" s="59">
        <v>0</v>
      </c>
      <c r="D16" s="53"/>
      <c r="E16" s="70">
        <v>597611982</v>
      </c>
      <c r="F16" s="53"/>
      <c r="G16" s="70">
        <v>152204330</v>
      </c>
      <c r="H16" s="53"/>
      <c r="I16" s="70">
        <v>749816312</v>
      </c>
      <c r="J16" s="70"/>
      <c r="K16" s="72">
        <v>0.2132</v>
      </c>
      <c r="L16" s="53"/>
      <c r="M16" s="59">
        <v>274000000</v>
      </c>
      <c r="N16" s="53"/>
      <c r="O16" s="70">
        <v>583060389</v>
      </c>
      <c r="P16" s="53"/>
      <c r="Q16" s="70">
        <v>294467188</v>
      </c>
      <c r="R16" s="53"/>
      <c r="S16" s="70">
        <v>1151527577</v>
      </c>
      <c r="T16" s="70"/>
      <c r="U16" s="71">
        <v>-0.1065</v>
      </c>
      <c r="V16" s="142"/>
    </row>
    <row r="17" spans="1:22" ht="22.5" customHeight="1">
      <c r="A17" s="6" t="s">
        <v>104</v>
      </c>
      <c r="B17" s="45"/>
      <c r="C17" s="59">
        <v>165000000</v>
      </c>
      <c r="D17" s="53"/>
      <c r="E17" s="70">
        <v>-710572544</v>
      </c>
      <c r="F17" s="53"/>
      <c r="G17" s="70">
        <v>-84567621</v>
      </c>
      <c r="H17" s="53"/>
      <c r="I17" s="70">
        <v>-630140165</v>
      </c>
      <c r="J17" s="70"/>
      <c r="K17" s="72">
        <v>-0.17910000000000001</v>
      </c>
      <c r="L17" s="53"/>
      <c r="M17" s="59">
        <v>165000000</v>
      </c>
      <c r="N17" s="53"/>
      <c r="O17" s="70">
        <v>0</v>
      </c>
      <c r="P17" s="53"/>
      <c r="Q17" s="70">
        <v>167355149</v>
      </c>
      <c r="R17" s="53"/>
      <c r="S17" s="70">
        <v>332355149</v>
      </c>
      <c r="T17" s="70"/>
      <c r="U17" s="71">
        <v>-3.0700000000000002E-2</v>
      </c>
      <c r="V17" s="142"/>
    </row>
    <row r="18" spans="1:22" ht="22.5" customHeight="1">
      <c r="A18" s="6" t="s">
        <v>106</v>
      </c>
      <c r="B18" s="45"/>
      <c r="C18" s="59">
        <v>0</v>
      </c>
      <c r="D18" s="53"/>
      <c r="E18" s="70">
        <v>-179835069</v>
      </c>
      <c r="F18" s="53"/>
      <c r="G18" s="70">
        <v>156654647</v>
      </c>
      <c r="H18" s="53"/>
      <c r="I18" s="70">
        <v>-23180422</v>
      </c>
      <c r="J18" s="70"/>
      <c r="K18" s="72">
        <v>-6.6E-3</v>
      </c>
      <c r="L18" s="53"/>
      <c r="M18" s="59">
        <v>0</v>
      </c>
      <c r="N18" s="53"/>
      <c r="O18" s="70">
        <v>0</v>
      </c>
      <c r="P18" s="53"/>
      <c r="Q18" s="70">
        <v>233815408</v>
      </c>
      <c r="R18" s="53"/>
      <c r="S18" s="70">
        <v>233815408</v>
      </c>
      <c r="T18" s="70"/>
      <c r="U18" s="71">
        <v>-2.1600000000000001E-2</v>
      </c>
      <c r="V18" s="142"/>
    </row>
    <row r="19" spans="1:22" ht="22.5" customHeight="1">
      <c r="A19" s="4" t="s">
        <v>159</v>
      </c>
      <c r="B19" s="45"/>
      <c r="C19" s="59">
        <v>0</v>
      </c>
      <c r="D19" s="53"/>
      <c r="E19" s="70">
        <v>0</v>
      </c>
      <c r="F19" s="53"/>
      <c r="G19" s="70">
        <v>0</v>
      </c>
      <c r="H19" s="53"/>
      <c r="I19" s="70">
        <v>0</v>
      </c>
      <c r="J19" s="70"/>
      <c r="K19" s="72">
        <v>0</v>
      </c>
      <c r="L19" s="53"/>
      <c r="M19" s="59">
        <v>0</v>
      </c>
      <c r="N19" s="53"/>
      <c r="O19" s="70">
        <v>3</v>
      </c>
      <c r="P19" s="53"/>
      <c r="Q19" s="70">
        <v>88660355</v>
      </c>
      <c r="R19" s="53"/>
      <c r="S19" s="70">
        <v>88660358</v>
      </c>
      <c r="T19" s="70"/>
      <c r="U19" s="71">
        <v>-8.2000000000000007E-3</v>
      </c>
      <c r="V19" s="142"/>
    </row>
    <row r="20" spans="1:22" ht="22.5" customHeight="1">
      <c r="A20" s="6" t="s">
        <v>168</v>
      </c>
      <c r="B20" s="45"/>
      <c r="C20" s="59">
        <v>0</v>
      </c>
      <c r="D20" s="53"/>
      <c r="E20" s="70">
        <v>0</v>
      </c>
      <c r="F20" s="53"/>
      <c r="G20" s="70">
        <v>0</v>
      </c>
      <c r="H20" s="53"/>
      <c r="I20" s="70">
        <v>0</v>
      </c>
      <c r="J20" s="70"/>
      <c r="K20" s="72">
        <v>0</v>
      </c>
      <c r="L20" s="53"/>
      <c r="M20" s="59">
        <v>0</v>
      </c>
      <c r="N20" s="53"/>
      <c r="O20" s="70">
        <v>0</v>
      </c>
      <c r="P20" s="53"/>
      <c r="Q20" s="70">
        <v>-5872472</v>
      </c>
      <c r="R20" s="53"/>
      <c r="S20" s="70">
        <v>-5872472</v>
      </c>
      <c r="T20" s="70"/>
      <c r="U20" s="71">
        <v>5.0000000000000001E-4</v>
      </c>
      <c r="V20" s="142"/>
    </row>
    <row r="21" spans="1:22" ht="22.5" customHeight="1">
      <c r="A21" s="4" t="s">
        <v>173</v>
      </c>
      <c r="B21" s="45"/>
      <c r="C21" s="59">
        <v>0</v>
      </c>
      <c r="D21" s="53"/>
      <c r="E21" s="70">
        <v>0</v>
      </c>
      <c r="F21" s="53"/>
      <c r="G21" s="70">
        <v>0</v>
      </c>
      <c r="H21" s="53"/>
      <c r="I21" s="70">
        <v>0</v>
      </c>
      <c r="J21" s="70"/>
      <c r="K21" s="72">
        <v>0</v>
      </c>
      <c r="L21" s="53"/>
      <c r="M21" s="59">
        <v>0</v>
      </c>
      <c r="N21" s="53"/>
      <c r="O21" s="70">
        <v>0</v>
      </c>
      <c r="P21" s="53"/>
      <c r="Q21" s="70">
        <v>643005</v>
      </c>
      <c r="R21" s="53"/>
      <c r="S21" s="70">
        <v>643005</v>
      </c>
      <c r="T21" s="70"/>
      <c r="U21" s="71">
        <v>-1E-4</v>
      </c>
      <c r="V21" s="142"/>
    </row>
    <row r="22" spans="1:22" ht="22.5" customHeight="1">
      <c r="A22" s="6" t="s">
        <v>124</v>
      </c>
      <c r="B22" s="45"/>
      <c r="C22" s="59">
        <v>129138256</v>
      </c>
      <c r="D22" s="53"/>
      <c r="E22" s="70">
        <v>-278325225</v>
      </c>
      <c r="F22" s="53"/>
      <c r="G22" s="70">
        <v>0</v>
      </c>
      <c r="H22" s="53"/>
      <c r="I22" s="70">
        <v>-149186969</v>
      </c>
      <c r="J22" s="70"/>
      <c r="K22" s="72">
        <v>-4.24E-2</v>
      </c>
      <c r="L22" s="53"/>
      <c r="M22" s="59">
        <v>129138256</v>
      </c>
      <c r="N22" s="53"/>
      <c r="O22" s="70">
        <v>-342191619</v>
      </c>
      <c r="P22" s="53"/>
      <c r="Q22" s="70">
        <v>885688</v>
      </c>
      <c r="R22" s="53"/>
      <c r="S22" s="70">
        <v>-212167675</v>
      </c>
      <c r="T22" s="70"/>
      <c r="U22" s="71">
        <v>1.9599999999999999E-2</v>
      </c>
      <c r="V22" s="142"/>
    </row>
    <row r="23" spans="1:22" ht="22.5" customHeight="1">
      <c r="A23" s="6" t="s">
        <v>152</v>
      </c>
      <c r="B23" s="45"/>
      <c r="C23" s="59">
        <v>0</v>
      </c>
      <c r="D23" s="53"/>
      <c r="E23" s="70">
        <v>0</v>
      </c>
      <c r="F23" s="53"/>
      <c r="G23" s="70">
        <v>0</v>
      </c>
      <c r="H23" s="53"/>
      <c r="I23" s="70">
        <v>0</v>
      </c>
      <c r="J23" s="70"/>
      <c r="K23" s="72">
        <v>0</v>
      </c>
      <c r="L23" s="53"/>
      <c r="M23" s="59">
        <v>0</v>
      </c>
      <c r="N23" s="53"/>
      <c r="O23" s="70">
        <v>344948289</v>
      </c>
      <c r="P23" s="53"/>
      <c r="Q23" s="70">
        <v>279398373</v>
      </c>
      <c r="R23" s="53"/>
      <c r="S23" s="70">
        <v>624346662</v>
      </c>
      <c r="T23" s="70"/>
      <c r="U23" s="71">
        <v>-5.7700000000000001E-2</v>
      </c>
      <c r="V23" s="142"/>
    </row>
    <row r="24" spans="1:22" ht="22.5" customHeight="1">
      <c r="A24" s="4" t="s">
        <v>160</v>
      </c>
      <c r="B24" s="45"/>
      <c r="C24" s="59">
        <v>0</v>
      </c>
      <c r="D24" s="53"/>
      <c r="E24" s="70">
        <v>0</v>
      </c>
      <c r="F24" s="53"/>
      <c r="G24" s="70">
        <v>0</v>
      </c>
      <c r="H24" s="53"/>
      <c r="I24" s="70">
        <v>0</v>
      </c>
      <c r="J24" s="70"/>
      <c r="K24" s="72">
        <v>0</v>
      </c>
      <c r="L24" s="53"/>
      <c r="M24" s="59">
        <v>0</v>
      </c>
      <c r="N24" s="53"/>
      <c r="O24" s="70">
        <v>3</v>
      </c>
      <c r="P24" s="53"/>
      <c r="Q24" s="59">
        <v>-41803657</v>
      </c>
      <c r="R24" s="53"/>
      <c r="S24" s="70">
        <v>-41803654</v>
      </c>
      <c r="T24" s="70"/>
      <c r="U24" s="71">
        <v>3.8999999999999998E-3</v>
      </c>
      <c r="V24" s="142"/>
    </row>
    <row r="25" spans="1:22" ht="22.5" customHeight="1">
      <c r="A25" s="6" t="s">
        <v>129</v>
      </c>
      <c r="B25" s="45"/>
      <c r="C25" s="59">
        <v>0</v>
      </c>
      <c r="D25" s="53"/>
      <c r="E25" s="70">
        <v>0</v>
      </c>
      <c r="F25" s="53"/>
      <c r="G25" s="59">
        <v>0</v>
      </c>
      <c r="H25" s="53"/>
      <c r="I25" s="70">
        <v>0</v>
      </c>
      <c r="J25" s="70"/>
      <c r="K25" s="72">
        <v>0</v>
      </c>
      <c r="L25" s="53"/>
      <c r="M25" s="59">
        <v>535017000</v>
      </c>
      <c r="N25" s="53"/>
      <c r="O25" s="70">
        <v>0</v>
      </c>
      <c r="P25" s="53"/>
      <c r="Q25" s="70">
        <v>-245479432</v>
      </c>
      <c r="R25" s="53"/>
      <c r="S25" s="70">
        <v>289537568</v>
      </c>
      <c r="T25" s="70"/>
      <c r="U25" s="71">
        <v>-2.6800000000000001E-2</v>
      </c>
      <c r="V25" s="142"/>
    </row>
    <row r="26" spans="1:22" ht="22.5" customHeight="1">
      <c r="A26" s="6" t="s">
        <v>209</v>
      </c>
      <c r="B26" s="45"/>
      <c r="C26" s="59">
        <v>0</v>
      </c>
      <c r="D26" s="53"/>
      <c r="E26" s="70">
        <v>0</v>
      </c>
      <c r="F26" s="53"/>
      <c r="G26" s="59">
        <v>0</v>
      </c>
      <c r="H26" s="53"/>
      <c r="I26" s="70">
        <v>0</v>
      </c>
      <c r="J26" s="70"/>
      <c r="K26" s="72">
        <v>0</v>
      </c>
      <c r="L26" s="53"/>
      <c r="M26" s="59">
        <v>0</v>
      </c>
      <c r="N26" s="53"/>
      <c r="O26" s="70">
        <v>0</v>
      </c>
      <c r="P26" s="53"/>
      <c r="Q26" s="70">
        <v>-3360</v>
      </c>
      <c r="R26" s="53"/>
      <c r="S26" s="70">
        <v>-3360</v>
      </c>
      <c r="T26" s="70"/>
      <c r="U26" s="71">
        <v>0</v>
      </c>
      <c r="V26" s="142"/>
    </row>
    <row r="27" spans="1:22" ht="22.5" customHeight="1">
      <c r="A27" s="4" t="s">
        <v>127</v>
      </c>
      <c r="B27" s="45"/>
      <c r="C27" s="59">
        <v>0</v>
      </c>
      <c r="D27" s="53"/>
      <c r="E27" s="70">
        <v>154479000</v>
      </c>
      <c r="F27" s="53"/>
      <c r="G27" s="70">
        <v>0</v>
      </c>
      <c r="H27" s="53"/>
      <c r="I27" s="70">
        <v>154479000</v>
      </c>
      <c r="J27" s="70"/>
      <c r="K27" s="72">
        <v>4.3900000000000002E-2</v>
      </c>
      <c r="L27" s="53"/>
      <c r="M27" s="59">
        <v>330000000</v>
      </c>
      <c r="N27" s="53"/>
      <c r="O27" s="70">
        <v>848200633</v>
      </c>
      <c r="P27" s="53"/>
      <c r="Q27" s="59">
        <v>141742161</v>
      </c>
      <c r="R27" s="53"/>
      <c r="S27" s="70">
        <v>1319942794</v>
      </c>
      <c r="T27" s="70"/>
      <c r="U27" s="71">
        <v>-0.1221</v>
      </c>
      <c r="V27" s="142"/>
    </row>
    <row r="28" spans="1:22" ht="22.5" customHeight="1">
      <c r="A28" s="6" t="s">
        <v>108</v>
      </c>
      <c r="B28" s="45"/>
      <c r="C28" s="59">
        <v>0</v>
      </c>
      <c r="D28" s="53"/>
      <c r="E28" s="70">
        <v>79734930</v>
      </c>
      <c r="F28" s="53"/>
      <c r="G28" s="59">
        <v>0</v>
      </c>
      <c r="H28" s="53"/>
      <c r="I28" s="70">
        <v>79734930</v>
      </c>
      <c r="J28" s="70"/>
      <c r="K28" s="72">
        <v>2.2700000000000001E-2</v>
      </c>
      <c r="L28" s="53"/>
      <c r="M28" s="59">
        <v>445200000</v>
      </c>
      <c r="N28" s="53"/>
      <c r="O28" s="70">
        <v>-192619167</v>
      </c>
      <c r="P28" s="53"/>
      <c r="Q28" s="70">
        <v>-226288742</v>
      </c>
      <c r="R28" s="53"/>
      <c r="S28" s="70">
        <v>26292091</v>
      </c>
      <c r="T28" s="70"/>
      <c r="U28" s="71">
        <v>-2.3999999999999998E-3</v>
      </c>
      <c r="V28" s="142"/>
    </row>
    <row r="29" spans="1:22" ht="22.5" customHeight="1">
      <c r="A29" s="6" t="s">
        <v>166</v>
      </c>
      <c r="B29" s="45"/>
      <c r="C29" s="59">
        <v>0</v>
      </c>
      <c r="D29" s="53"/>
      <c r="E29" s="70">
        <v>0</v>
      </c>
      <c r="F29" s="53"/>
      <c r="G29" s="59">
        <v>0</v>
      </c>
      <c r="H29" s="53"/>
      <c r="I29" s="70">
        <v>0</v>
      </c>
      <c r="J29" s="70"/>
      <c r="K29" s="72">
        <v>0</v>
      </c>
      <c r="L29" s="53"/>
      <c r="M29" s="59">
        <v>0</v>
      </c>
      <c r="N29" s="53"/>
      <c r="O29" s="70">
        <v>0</v>
      </c>
      <c r="P29" s="53"/>
      <c r="Q29" s="70">
        <v>578947</v>
      </c>
      <c r="R29" s="53"/>
      <c r="S29" s="70">
        <v>578947</v>
      </c>
      <c r="T29" s="70"/>
      <c r="U29" s="71">
        <v>-1E-4</v>
      </c>
      <c r="V29" s="142"/>
    </row>
    <row r="30" spans="1:22" ht="22.5" customHeight="1">
      <c r="A30" s="6" t="s">
        <v>171</v>
      </c>
      <c r="B30" s="45"/>
      <c r="C30" s="59">
        <v>0</v>
      </c>
      <c r="D30" s="53"/>
      <c r="E30" s="70">
        <v>-152624838</v>
      </c>
      <c r="F30" s="53"/>
      <c r="G30" s="59">
        <v>0</v>
      </c>
      <c r="H30" s="53"/>
      <c r="I30" s="70">
        <v>-152624838</v>
      </c>
      <c r="J30" s="70"/>
      <c r="K30" s="72">
        <v>-4.3400000000000001E-2</v>
      </c>
      <c r="L30" s="53"/>
      <c r="M30" s="59">
        <v>0</v>
      </c>
      <c r="N30" s="53"/>
      <c r="O30" s="70">
        <v>-152624838</v>
      </c>
      <c r="P30" s="53"/>
      <c r="Q30" s="70">
        <v>51236829</v>
      </c>
      <c r="R30" s="53"/>
      <c r="S30" s="70">
        <v>-101388009</v>
      </c>
      <c r="T30" s="70"/>
      <c r="U30" s="71">
        <v>9.4000000000000004E-3</v>
      </c>
      <c r="V30" s="142"/>
    </row>
    <row r="31" spans="1:22" ht="22.5" customHeight="1">
      <c r="A31" s="6" t="s">
        <v>126</v>
      </c>
      <c r="B31" s="45"/>
      <c r="C31" s="59">
        <v>0</v>
      </c>
      <c r="D31" s="53"/>
      <c r="E31" s="70">
        <v>-539459617</v>
      </c>
      <c r="F31" s="53"/>
      <c r="G31" s="59">
        <v>0</v>
      </c>
      <c r="H31" s="53"/>
      <c r="I31" s="70">
        <v>-539459617</v>
      </c>
      <c r="J31" s="70"/>
      <c r="K31" s="72">
        <v>-0.15340000000000001</v>
      </c>
      <c r="L31" s="53"/>
      <c r="M31" s="59">
        <v>1339324000</v>
      </c>
      <c r="N31" s="53"/>
      <c r="O31" s="70">
        <v>-2176064669</v>
      </c>
      <c r="P31" s="53"/>
      <c r="Q31" s="70">
        <v>-2298511</v>
      </c>
      <c r="R31" s="53"/>
      <c r="S31" s="70">
        <v>-839039180</v>
      </c>
      <c r="T31" s="70"/>
      <c r="U31" s="71">
        <v>7.7600000000000002E-2</v>
      </c>
      <c r="V31" s="142"/>
    </row>
    <row r="32" spans="1:22" ht="22.5" customHeight="1">
      <c r="A32" s="6" t="s">
        <v>130</v>
      </c>
      <c r="B32" s="45"/>
      <c r="C32" s="59">
        <v>0</v>
      </c>
      <c r="D32" s="53"/>
      <c r="E32" s="70">
        <v>12922763</v>
      </c>
      <c r="F32" s="53"/>
      <c r="G32" s="59">
        <v>0</v>
      </c>
      <c r="H32" s="53"/>
      <c r="I32" s="70">
        <v>12922763</v>
      </c>
      <c r="J32" s="70"/>
      <c r="K32" s="72">
        <v>3.7000000000000002E-3</v>
      </c>
      <c r="L32" s="53"/>
      <c r="M32" s="59">
        <v>185000000</v>
      </c>
      <c r="N32" s="53"/>
      <c r="O32" s="70">
        <v>17122550</v>
      </c>
      <c r="P32" s="53"/>
      <c r="Q32" s="70">
        <v>348299489</v>
      </c>
      <c r="R32" s="53"/>
      <c r="S32" s="70">
        <v>550422039</v>
      </c>
      <c r="T32" s="70"/>
      <c r="U32" s="71">
        <v>-5.0900000000000001E-2</v>
      </c>
      <c r="V32" s="142"/>
    </row>
    <row r="33" spans="1:22" ht="22.5" customHeight="1">
      <c r="A33" s="4" t="s">
        <v>167</v>
      </c>
      <c r="B33" s="45"/>
      <c r="C33" s="59">
        <v>0</v>
      </c>
      <c r="D33" s="53"/>
      <c r="E33" s="70">
        <v>0</v>
      </c>
      <c r="F33" s="53"/>
      <c r="G33" s="70">
        <v>0</v>
      </c>
      <c r="H33" s="53"/>
      <c r="I33" s="70">
        <v>0</v>
      </c>
      <c r="J33" s="70"/>
      <c r="K33" s="72">
        <v>0</v>
      </c>
      <c r="L33" s="53"/>
      <c r="M33" s="59">
        <v>0</v>
      </c>
      <c r="N33" s="53"/>
      <c r="O33" s="70">
        <v>0</v>
      </c>
      <c r="P33" s="53"/>
      <c r="Q33" s="70">
        <v>59338</v>
      </c>
      <c r="R33" s="53"/>
      <c r="S33" s="70">
        <v>59338</v>
      </c>
      <c r="T33" s="70"/>
      <c r="U33" s="71">
        <v>0</v>
      </c>
      <c r="V33" s="142"/>
    </row>
    <row r="34" spans="1:22" ht="22.5" customHeight="1">
      <c r="A34" s="4" t="s">
        <v>161</v>
      </c>
      <c r="B34" s="45"/>
      <c r="C34" s="59">
        <v>0</v>
      </c>
      <c r="D34" s="53"/>
      <c r="E34" s="70">
        <v>0</v>
      </c>
      <c r="F34" s="53"/>
      <c r="G34" s="59">
        <v>0</v>
      </c>
      <c r="H34" s="53"/>
      <c r="I34" s="70">
        <v>0</v>
      </c>
      <c r="J34" s="70"/>
      <c r="K34" s="72">
        <v>0</v>
      </c>
      <c r="L34" s="53"/>
      <c r="M34" s="59">
        <v>0</v>
      </c>
      <c r="N34" s="53"/>
      <c r="O34" s="70">
        <v>-18</v>
      </c>
      <c r="P34" s="53"/>
      <c r="Q34" s="59">
        <v>-34220906</v>
      </c>
      <c r="R34" s="53"/>
      <c r="S34" s="70">
        <v>-34220924</v>
      </c>
      <c r="T34" s="70"/>
      <c r="U34" s="71">
        <v>3.2000000000000002E-3</v>
      </c>
      <c r="V34" s="142"/>
    </row>
    <row r="35" spans="1:22" ht="22.5" customHeight="1">
      <c r="A35" s="4" t="s">
        <v>172</v>
      </c>
      <c r="B35" s="45"/>
      <c r="C35" s="59">
        <v>0</v>
      </c>
      <c r="D35" s="53"/>
      <c r="E35" s="70">
        <v>0</v>
      </c>
      <c r="F35" s="53"/>
      <c r="G35" s="59">
        <v>0</v>
      </c>
      <c r="H35" s="53"/>
      <c r="I35" s="70">
        <v>0</v>
      </c>
      <c r="J35" s="70"/>
      <c r="K35" s="72">
        <v>0</v>
      </c>
      <c r="L35" s="53"/>
      <c r="M35" s="59">
        <v>0</v>
      </c>
      <c r="N35" s="53"/>
      <c r="O35" s="70">
        <v>0</v>
      </c>
      <c r="P35" s="53"/>
      <c r="Q35" s="59">
        <v>68961174</v>
      </c>
      <c r="R35" s="53"/>
      <c r="S35" s="70">
        <v>68961174</v>
      </c>
      <c r="T35" s="70"/>
      <c r="U35" s="71">
        <v>-6.4000000000000003E-3</v>
      </c>
      <c r="V35" s="142"/>
    </row>
    <row r="36" spans="1:22" ht="22.5" customHeight="1">
      <c r="A36" s="4" t="s">
        <v>169</v>
      </c>
      <c r="B36" s="45"/>
      <c r="C36" s="70">
        <v>0</v>
      </c>
      <c r="E36" s="70">
        <v>0</v>
      </c>
      <c r="G36" s="4">
        <v>0</v>
      </c>
      <c r="I36" s="70">
        <v>0</v>
      </c>
      <c r="J36" s="70"/>
      <c r="K36" s="72">
        <v>0</v>
      </c>
      <c r="M36" s="70">
        <v>0</v>
      </c>
      <c r="O36" s="70">
        <v>0</v>
      </c>
      <c r="Q36" s="70">
        <v>144630</v>
      </c>
      <c r="S36" s="70">
        <v>144630</v>
      </c>
      <c r="T36" s="70"/>
      <c r="U36" s="71">
        <v>0</v>
      </c>
      <c r="V36" s="142"/>
    </row>
    <row r="37" spans="1:22" ht="22.5" customHeight="1">
      <c r="A37" s="6" t="s">
        <v>146</v>
      </c>
      <c r="B37" s="155"/>
      <c r="C37" s="59">
        <v>0</v>
      </c>
      <c r="D37" s="53"/>
      <c r="E37" s="70">
        <v>0</v>
      </c>
      <c r="F37" s="53"/>
      <c r="G37" s="59">
        <v>0</v>
      </c>
      <c r="H37" s="53"/>
      <c r="I37" s="70">
        <v>0</v>
      </c>
      <c r="J37" s="70"/>
      <c r="K37" s="72">
        <v>0</v>
      </c>
      <c r="L37" s="53"/>
      <c r="M37" s="59">
        <v>0</v>
      </c>
      <c r="N37" s="53"/>
      <c r="O37" s="70">
        <v>0</v>
      </c>
      <c r="P37" s="53"/>
      <c r="Q37" s="70">
        <v>2896910</v>
      </c>
      <c r="R37" s="53"/>
      <c r="S37" s="70">
        <v>2896910</v>
      </c>
      <c r="T37" s="70"/>
      <c r="U37" s="71">
        <v>-2.9999999999999997E-4</v>
      </c>
      <c r="V37" s="142"/>
    </row>
    <row r="38" spans="1:22" ht="22.5" customHeight="1">
      <c r="A38" s="4" t="s">
        <v>165</v>
      </c>
      <c r="C38" s="70">
        <v>0</v>
      </c>
      <c r="E38" s="70">
        <v>0</v>
      </c>
      <c r="G38" s="70">
        <v>0</v>
      </c>
      <c r="I38" s="70">
        <v>0</v>
      </c>
      <c r="J38" s="70"/>
      <c r="K38" s="72">
        <v>0</v>
      </c>
      <c r="M38" s="70">
        <v>0</v>
      </c>
      <c r="O38" s="70">
        <v>0</v>
      </c>
      <c r="Q38" s="70">
        <v>121005</v>
      </c>
      <c r="S38" s="70">
        <v>121005</v>
      </c>
      <c r="T38" s="70"/>
      <c r="U38" s="71">
        <v>0</v>
      </c>
      <c r="V38" s="142"/>
    </row>
    <row r="39" spans="1:22" ht="22.5" customHeight="1">
      <c r="A39" s="6" t="s">
        <v>174</v>
      </c>
      <c r="B39" s="155"/>
      <c r="C39" s="59">
        <v>0</v>
      </c>
      <c r="D39" s="53"/>
      <c r="E39" s="70">
        <v>0</v>
      </c>
      <c r="F39" s="53"/>
      <c r="G39" s="59">
        <v>0</v>
      </c>
      <c r="H39" s="53"/>
      <c r="I39" s="70">
        <v>0</v>
      </c>
      <c r="J39" s="70"/>
      <c r="K39" s="72">
        <v>0</v>
      </c>
      <c r="L39" s="53"/>
      <c r="M39" s="59">
        <v>0</v>
      </c>
      <c r="N39" s="53"/>
      <c r="O39" s="70">
        <v>0</v>
      </c>
      <c r="P39" s="53"/>
      <c r="Q39" s="70">
        <v>405252918</v>
      </c>
      <c r="R39" s="53"/>
      <c r="S39" s="70">
        <v>405252918</v>
      </c>
      <c r="T39" s="70"/>
      <c r="U39" s="71">
        <v>-3.7499999999999999E-2</v>
      </c>
      <c r="V39" s="142"/>
    </row>
    <row r="40" spans="1:22" ht="25.5" customHeight="1">
      <c r="A40" s="4" t="s">
        <v>170</v>
      </c>
      <c r="C40" s="70">
        <v>0</v>
      </c>
      <c r="E40" s="70">
        <v>0</v>
      </c>
      <c r="G40" s="70">
        <v>0</v>
      </c>
      <c r="I40" s="70">
        <v>0</v>
      </c>
      <c r="J40" s="70"/>
      <c r="K40" s="72">
        <v>0</v>
      </c>
      <c r="M40" s="4">
        <v>0</v>
      </c>
      <c r="O40" s="70">
        <v>0</v>
      </c>
      <c r="Q40" s="70">
        <v>840101</v>
      </c>
      <c r="S40" s="70">
        <v>840101</v>
      </c>
      <c r="T40" s="70"/>
      <c r="U40" s="71">
        <v>-1E-4</v>
      </c>
    </row>
    <row r="41" spans="1:22" ht="18.75">
      <c r="A41" s="6" t="s">
        <v>103</v>
      </c>
      <c r="B41" s="156"/>
      <c r="C41" s="59">
        <v>0</v>
      </c>
      <c r="D41" s="53"/>
      <c r="E41" s="70">
        <v>-208836297</v>
      </c>
      <c r="F41" s="53"/>
      <c r="G41" s="70">
        <v>0</v>
      </c>
      <c r="H41" s="53"/>
      <c r="I41" s="70">
        <v>-208836297</v>
      </c>
      <c r="J41" s="70"/>
      <c r="K41" s="72">
        <v>-5.9400000000000001E-2</v>
      </c>
      <c r="L41" s="53"/>
      <c r="M41" s="59">
        <v>159650000</v>
      </c>
      <c r="N41" s="53"/>
      <c r="O41" s="70">
        <v>-313290462</v>
      </c>
      <c r="P41" s="53"/>
      <c r="Q41" s="70">
        <v>0</v>
      </c>
      <c r="R41" s="53"/>
      <c r="S41" s="70">
        <v>-153640462</v>
      </c>
      <c r="T41" s="70"/>
      <c r="U41" s="71">
        <v>1.4200000000000001E-2</v>
      </c>
    </row>
    <row r="42" spans="1:22" ht="18.75">
      <c r="A42" s="4" t="s">
        <v>125</v>
      </c>
      <c r="C42" s="70">
        <v>0</v>
      </c>
      <c r="E42" s="70">
        <v>-779227724</v>
      </c>
      <c r="G42" s="70">
        <v>0</v>
      </c>
      <c r="I42" s="70">
        <v>-779227724</v>
      </c>
      <c r="J42" s="70"/>
      <c r="K42" s="72">
        <v>-0.2215</v>
      </c>
      <c r="M42" s="70">
        <v>399745200</v>
      </c>
      <c r="O42" s="70">
        <v>-2768036360</v>
      </c>
      <c r="Q42" s="70">
        <v>0</v>
      </c>
      <c r="S42" s="70">
        <v>-2368291160</v>
      </c>
      <c r="T42" s="70"/>
      <c r="U42" s="71">
        <v>0.219</v>
      </c>
    </row>
    <row r="43" spans="1:22" ht="18.75">
      <c r="A43" s="4" t="s">
        <v>200</v>
      </c>
      <c r="C43" s="70">
        <v>200000000</v>
      </c>
      <c r="E43" s="70">
        <v>-245677429</v>
      </c>
      <c r="G43" s="70">
        <v>0</v>
      </c>
      <c r="I43" s="70">
        <v>-45677429</v>
      </c>
      <c r="J43" s="70"/>
      <c r="K43" s="72">
        <v>-1.2999999999999999E-2</v>
      </c>
      <c r="M43" s="70">
        <v>200000000</v>
      </c>
      <c r="O43" s="70">
        <v>-245677429</v>
      </c>
      <c r="Q43" s="70">
        <v>0</v>
      </c>
      <c r="S43" s="70">
        <v>-45677429</v>
      </c>
      <c r="T43" s="70"/>
      <c r="U43" s="71">
        <v>4.1999999999999997E-3</v>
      </c>
    </row>
    <row r="44" spans="1:22" ht="18.75">
      <c r="A44" s="4" t="s">
        <v>186</v>
      </c>
      <c r="C44" s="70">
        <v>250000000</v>
      </c>
      <c r="E44" s="70">
        <v>-238650250</v>
      </c>
      <c r="G44" s="70">
        <v>0</v>
      </c>
      <c r="I44" s="70">
        <v>11349750</v>
      </c>
      <c r="J44" s="70"/>
      <c r="K44" s="72">
        <v>3.2000000000000002E-3</v>
      </c>
      <c r="M44" s="70">
        <v>250000000</v>
      </c>
      <c r="O44" s="70">
        <v>-226518642</v>
      </c>
      <c r="Q44" s="70">
        <v>0</v>
      </c>
      <c r="S44" s="70">
        <v>23481358</v>
      </c>
      <c r="T44" s="70"/>
      <c r="U44" s="71">
        <v>-2.2000000000000001E-3</v>
      </c>
    </row>
    <row r="45" spans="1:22" ht="18.75">
      <c r="A45" s="4" t="s">
        <v>143</v>
      </c>
      <c r="C45" s="70">
        <v>0</v>
      </c>
      <c r="E45" s="70">
        <v>-352628025</v>
      </c>
      <c r="G45" s="70">
        <v>0</v>
      </c>
      <c r="I45" s="70">
        <v>-352628025</v>
      </c>
      <c r="J45" s="70"/>
      <c r="K45" s="72">
        <v>-0.1002</v>
      </c>
      <c r="M45" s="70">
        <v>180000000</v>
      </c>
      <c r="O45" s="70">
        <v>-404411678</v>
      </c>
      <c r="Q45" s="70">
        <v>0</v>
      </c>
      <c r="S45" s="70">
        <v>-224411678</v>
      </c>
      <c r="T45" s="70"/>
      <c r="U45" s="71">
        <v>2.0799999999999999E-2</v>
      </c>
    </row>
    <row r="46" spans="1:22" ht="18.75">
      <c r="A46" s="4" t="s">
        <v>132</v>
      </c>
      <c r="C46" s="70">
        <v>43862000</v>
      </c>
      <c r="E46" s="70">
        <v>-33010102</v>
      </c>
      <c r="G46" s="70">
        <v>0</v>
      </c>
      <c r="I46" s="70">
        <v>10851898</v>
      </c>
      <c r="J46" s="70"/>
      <c r="K46" s="72">
        <v>3.0999999999999999E-3</v>
      </c>
      <c r="M46" s="70">
        <v>43862000</v>
      </c>
      <c r="O46" s="70">
        <v>-69209554</v>
      </c>
      <c r="Q46" s="70">
        <v>0</v>
      </c>
      <c r="S46" s="70">
        <v>-25347554</v>
      </c>
      <c r="T46" s="70"/>
      <c r="U46" s="72">
        <v>2.3E-3</v>
      </c>
    </row>
    <row r="47" spans="1:22" ht="18.75">
      <c r="A47" s="4" t="s">
        <v>133</v>
      </c>
      <c r="C47" s="70">
        <v>0</v>
      </c>
      <c r="E47" s="70">
        <v>-44917740</v>
      </c>
      <c r="G47" s="70">
        <v>0</v>
      </c>
      <c r="I47" s="70">
        <v>-44917740</v>
      </c>
      <c r="J47" s="70"/>
      <c r="K47" s="72">
        <v>-1.2800000000000001E-2</v>
      </c>
      <c r="M47" s="70">
        <v>84000000</v>
      </c>
      <c r="O47" s="70">
        <v>59329254</v>
      </c>
      <c r="Q47" s="70">
        <v>0</v>
      </c>
      <c r="S47" s="70">
        <v>143329254</v>
      </c>
      <c r="T47" s="70"/>
      <c r="U47" s="72">
        <v>-1.3299999999999999E-2</v>
      </c>
    </row>
    <row r="48" spans="1:22" ht="18.75">
      <c r="A48" s="4" t="s">
        <v>107</v>
      </c>
      <c r="C48" s="70">
        <v>97500000</v>
      </c>
      <c r="E48" s="70">
        <v>-72040687</v>
      </c>
      <c r="G48" s="70">
        <v>0</v>
      </c>
      <c r="I48" s="70">
        <v>25459313</v>
      </c>
      <c r="J48" s="70"/>
      <c r="K48" s="72">
        <v>7.1999999999999998E-3</v>
      </c>
      <c r="M48" s="70">
        <v>97500000</v>
      </c>
      <c r="O48" s="70">
        <v>486053622</v>
      </c>
      <c r="Q48" s="70">
        <v>0</v>
      </c>
      <c r="S48" s="70">
        <v>583553622</v>
      </c>
      <c r="T48" s="70"/>
      <c r="U48" s="72">
        <v>-5.3999999999999999E-2</v>
      </c>
    </row>
    <row r="49" spans="1:21" ht="18.75">
      <c r="A49" s="6" t="s">
        <v>199</v>
      </c>
      <c r="B49" s="156"/>
      <c r="C49" s="70">
        <v>56510750</v>
      </c>
      <c r="D49" s="53"/>
      <c r="E49" s="70">
        <v>-49578422</v>
      </c>
      <c r="F49" s="53"/>
      <c r="G49" s="59">
        <v>0</v>
      </c>
      <c r="H49" s="53"/>
      <c r="I49" s="70">
        <v>6932328</v>
      </c>
      <c r="J49" s="70"/>
      <c r="K49" s="72">
        <v>2E-3</v>
      </c>
      <c r="L49" s="53"/>
      <c r="M49" s="59">
        <v>56510750</v>
      </c>
      <c r="N49" s="53"/>
      <c r="O49" s="70">
        <v>-49578422</v>
      </c>
      <c r="P49" s="53"/>
      <c r="Q49" s="70">
        <v>0</v>
      </c>
      <c r="R49" s="53"/>
      <c r="S49" s="70">
        <v>6932328</v>
      </c>
      <c r="T49" s="70"/>
      <c r="U49" s="71">
        <v>-5.9999999999999995E-4</v>
      </c>
    </row>
    <row r="50" spans="1:21" ht="18.75">
      <c r="A50" s="6" t="s">
        <v>189</v>
      </c>
      <c r="B50" s="182"/>
      <c r="C50" s="70">
        <v>0</v>
      </c>
      <c r="D50" s="53"/>
      <c r="E50" s="70">
        <v>-191627656</v>
      </c>
      <c r="F50" s="53"/>
      <c r="G50" s="59">
        <v>0</v>
      </c>
      <c r="H50" s="53"/>
      <c r="I50" s="70">
        <v>-191627656</v>
      </c>
      <c r="J50" s="70"/>
      <c r="K50" s="72">
        <v>-5.45E-2</v>
      </c>
      <c r="L50" s="53"/>
      <c r="M50" s="59">
        <v>0</v>
      </c>
      <c r="N50" s="53"/>
      <c r="O50" s="70">
        <v>270101952</v>
      </c>
      <c r="P50" s="53"/>
      <c r="Q50" s="70">
        <v>0</v>
      </c>
      <c r="R50" s="53"/>
      <c r="S50" s="70">
        <v>270101952</v>
      </c>
      <c r="T50" s="70"/>
      <c r="U50" s="71">
        <v>-2.5000000000000001E-2</v>
      </c>
    </row>
    <row r="51" spans="1:21" ht="18.75">
      <c r="A51" s="6" t="s">
        <v>188</v>
      </c>
      <c r="B51" s="182"/>
      <c r="C51" s="70">
        <v>0</v>
      </c>
      <c r="D51" s="53"/>
      <c r="E51" s="70">
        <v>23468925</v>
      </c>
      <c r="F51" s="53"/>
      <c r="G51" s="59">
        <v>0</v>
      </c>
      <c r="H51" s="53"/>
      <c r="I51" s="70">
        <v>23468925</v>
      </c>
      <c r="J51" s="70"/>
      <c r="K51" s="72">
        <v>6.7000000000000002E-3</v>
      </c>
      <c r="L51" s="53"/>
      <c r="M51" s="59">
        <v>0</v>
      </c>
      <c r="N51" s="53"/>
      <c r="O51" s="70">
        <v>292768134</v>
      </c>
      <c r="P51" s="53"/>
      <c r="Q51" s="70">
        <v>0</v>
      </c>
      <c r="R51" s="53"/>
      <c r="S51" s="70">
        <v>292768134</v>
      </c>
      <c r="T51" s="70"/>
      <c r="U51" s="71">
        <v>-2.7099999999999999E-2</v>
      </c>
    </row>
    <row r="52" spans="1:21" ht="18.75">
      <c r="A52" s="6" t="s">
        <v>131</v>
      </c>
      <c r="B52" s="182"/>
      <c r="C52" s="70">
        <v>0</v>
      </c>
      <c r="D52" s="53"/>
      <c r="E52" s="70">
        <v>0</v>
      </c>
      <c r="F52" s="53"/>
      <c r="G52" s="59">
        <v>0</v>
      </c>
      <c r="H52" s="53"/>
      <c r="I52" s="70">
        <v>0</v>
      </c>
      <c r="J52" s="70"/>
      <c r="K52" s="72">
        <v>0</v>
      </c>
      <c r="L52" s="53"/>
      <c r="M52" s="59">
        <v>0</v>
      </c>
      <c r="N52" s="53"/>
      <c r="O52" s="70">
        <v>335283</v>
      </c>
      <c r="P52" s="53"/>
      <c r="Q52" s="70">
        <v>0</v>
      </c>
      <c r="R52" s="53"/>
      <c r="S52" s="70">
        <v>335283</v>
      </c>
      <c r="T52" s="70"/>
      <c r="U52" s="71">
        <v>0</v>
      </c>
    </row>
    <row r="53" spans="1:21" ht="18.75">
      <c r="A53" s="6" t="s">
        <v>151</v>
      </c>
      <c r="B53" s="190"/>
      <c r="C53" s="70">
        <v>0</v>
      </c>
      <c r="D53" s="53"/>
      <c r="E53" s="70">
        <v>0</v>
      </c>
      <c r="F53" s="53"/>
      <c r="G53" s="59">
        <v>0</v>
      </c>
      <c r="H53" s="53"/>
      <c r="I53" s="70">
        <v>0</v>
      </c>
      <c r="J53" s="70"/>
      <c r="K53" s="72">
        <v>0</v>
      </c>
      <c r="L53" s="53"/>
      <c r="M53" s="59">
        <v>0</v>
      </c>
      <c r="N53" s="53"/>
      <c r="O53" s="70">
        <v>174602</v>
      </c>
      <c r="P53" s="53"/>
      <c r="Q53" s="70">
        <v>0</v>
      </c>
      <c r="R53" s="53"/>
      <c r="S53" s="70">
        <v>174602</v>
      </c>
      <c r="T53" s="70"/>
      <c r="U53" s="71">
        <v>0</v>
      </c>
    </row>
    <row r="54" spans="1:21" ht="18.75">
      <c r="A54" s="6" t="s">
        <v>162</v>
      </c>
      <c r="B54" s="190"/>
      <c r="C54" s="70">
        <v>0</v>
      </c>
      <c r="D54" s="53"/>
      <c r="E54" s="70">
        <v>0</v>
      </c>
      <c r="F54" s="53"/>
      <c r="G54" s="59">
        <v>0</v>
      </c>
      <c r="H54" s="53"/>
      <c r="I54" s="70">
        <v>0</v>
      </c>
      <c r="J54" s="70"/>
      <c r="K54" s="72">
        <v>0</v>
      </c>
      <c r="L54" s="53"/>
      <c r="M54" s="59">
        <v>0</v>
      </c>
      <c r="N54" s="53"/>
      <c r="O54" s="70">
        <v>-10273923</v>
      </c>
      <c r="P54" s="53"/>
      <c r="Q54" s="70">
        <v>0</v>
      </c>
      <c r="R54" s="53"/>
      <c r="S54" s="70">
        <v>-10273923</v>
      </c>
      <c r="T54" s="70"/>
      <c r="U54" s="71">
        <v>1E-3</v>
      </c>
    </row>
    <row r="55" spans="1:21" ht="19.5" thickBot="1">
      <c r="C55" s="57">
        <f>SUM(C11:C54)</f>
        <v>1962011006</v>
      </c>
      <c r="D55" s="7"/>
      <c r="E55" s="78">
        <f>SUM(E11:E54)</f>
        <v>-4594238319</v>
      </c>
      <c r="F55" s="74"/>
      <c r="G55" s="57">
        <f>SUM(G11:G54)</f>
        <v>1160697806</v>
      </c>
      <c r="H55" s="74"/>
      <c r="I55" s="78">
        <f>SUM(I11:I54)</f>
        <v>-1471529507</v>
      </c>
      <c r="J55" s="78"/>
      <c r="K55" s="132">
        <f>SUM(K11:K54)</f>
        <v>-0.41830000000000006</v>
      </c>
      <c r="L55" s="74"/>
      <c r="M55" s="57">
        <f>SUM(M11:M54)</f>
        <v>5893947206</v>
      </c>
      <c r="N55" s="74"/>
      <c r="O55" s="78">
        <f>SUM(O11:O54)</f>
        <v>-1379897279</v>
      </c>
      <c r="P55" s="74"/>
      <c r="Q55" s="57">
        <f>SUM(Q11:Q54)</f>
        <v>2665826228</v>
      </c>
      <c r="R55" s="74"/>
      <c r="S55" s="57">
        <f>SUM(S11:S54)</f>
        <v>7179876155</v>
      </c>
      <c r="T55" s="57"/>
      <c r="U55" s="133">
        <f>SUM(U11:U54)</f>
        <v>-0.66400000000000003</v>
      </c>
    </row>
    <row r="56" spans="1:21" ht="16.5" thickTop="1"/>
  </sheetData>
  <sortState ref="A11:S52">
    <sortCondition ref="A11:A52"/>
  </sortState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" right="0" top="0.15748031496062992" bottom="0.3937007874015748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دارایی ها</vt:lpstr>
      <vt:lpstr> سهام</vt:lpstr>
      <vt:lpstr>اوراق تبعی</vt:lpstr>
      <vt:lpstr>اوراق</vt:lpstr>
      <vt:lpstr>تعدیل قیمت</vt:lpstr>
      <vt:lpstr>گواهی سپرده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درآمد ناشی از فروش</vt:lpstr>
      <vt:lpstr>درآمد ناشی از تغییر قیمت </vt:lpstr>
      <vt:lpstr>درآمد سود سهام</vt:lpstr>
      <vt:lpstr>سود اوراق بهادار و سپرده بانکی</vt:lpstr>
      <vt:lpstr>' سهام'!Print_Area</vt:lpstr>
      <vt:lpstr>اوراق!Print_Area</vt:lpstr>
      <vt:lpstr>'اوراق تبعی'!Print_Area</vt:lpstr>
      <vt:lpstr>'تعدیل قیمت'!Print_Area</vt:lpstr>
      <vt:lpstr>'درآمد سرمایه گذاری در اوراق بها'!Print_Area</vt:lpstr>
      <vt:lpstr>'درآمد ناشی از تغییر قیمت '!Print_Area</vt:lpstr>
      <vt:lpstr>'درآمد ناشی از فروش'!Print_Area</vt:lpstr>
      <vt:lpstr>سپرده!Print_Area</vt:lpstr>
      <vt:lpstr>'گواهی سپرده'!Print_Area</vt:lpstr>
      <vt:lpstr>'درآمد سرمایه گذاری در سهام '!Print_Titles</vt:lpstr>
      <vt:lpstr>'درآمد ناشی از تغییر قیمت '!Print_Titles</vt:lpstr>
      <vt:lpstr>'درآمد ناشی از فروش'!Print_Titles</vt:lpstr>
    </vt:vector>
  </TitlesOfParts>
  <Company>15KHODAEI-A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شایان</cp:lastModifiedBy>
  <cp:lastPrinted>2018-05-23T05:16:28Z</cp:lastPrinted>
  <dcterms:created xsi:type="dcterms:W3CDTF">2017-11-22T14:26:20Z</dcterms:created>
  <dcterms:modified xsi:type="dcterms:W3CDTF">2018-07-30T07:04:12Z</dcterms:modified>
</cp:coreProperties>
</file>